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AL ENERO 2022\"/>
    </mc:Choice>
  </mc:AlternateContent>
  <xr:revisionPtr revIDLastSave="0" documentId="13_ncr:1_{9CE599A1-B94D-4533-8818-71B4FF7357C4}" xr6:coauthVersionLast="47" xr6:coauthVersionMax="47" xr10:uidLastSave="{00000000-0000-0000-0000-000000000000}"/>
  <bookViews>
    <workbookView xWindow="-120" yWindow="-120" windowWidth="15600" windowHeight="11160" firstSheet="5" activeTab="8" xr2:uid="{00000000-000D-0000-FFFF-FFFF00000000}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AH13" i="150"/>
  <c r="AH14" i="150"/>
  <c r="AH12" i="150"/>
  <c r="G2" i="145" s="1"/>
  <c r="AH13" i="151"/>
  <c r="AH14" i="151"/>
  <c r="AH12" i="151"/>
  <c r="H2" i="145" s="1"/>
  <c r="AH13" i="152"/>
  <c r="AH14" i="152"/>
  <c r="AH12" i="152"/>
  <c r="AJ12" i="152" s="1"/>
  <c r="B2" i="145"/>
  <c r="F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E25" i="150"/>
  <c r="AD25" i="150"/>
  <c r="AC25" i="150"/>
  <c r="AB25" i="150"/>
  <c r="AA25" i="150"/>
  <c r="Z25" i="150"/>
  <c r="Y25" i="150"/>
  <c r="X25" i="150"/>
  <c r="W25" i="150"/>
  <c r="V25" i="150"/>
  <c r="U25" i="150"/>
  <c r="T25" i="150"/>
  <c r="S25" i="150"/>
  <c r="R25" i="150"/>
  <c r="Q25" i="150"/>
  <c r="P25" i="150"/>
  <c r="O25" i="150"/>
  <c r="N25" i="150"/>
  <c r="M25" i="150"/>
  <c r="L25" i="150"/>
  <c r="K25" i="150"/>
  <c r="J25" i="150"/>
  <c r="I25" i="150"/>
  <c r="H25" i="150"/>
  <c r="G25" i="150"/>
  <c r="F25" i="150"/>
  <c r="E25" i="150"/>
  <c r="D25" i="150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E25" i="149"/>
  <c r="AD25" i="149"/>
  <c r="AC25" i="149"/>
  <c r="AB25" i="149"/>
  <c r="AA25" i="149"/>
  <c r="Z25" i="149"/>
  <c r="Y25" i="149"/>
  <c r="X25" i="149"/>
  <c r="W25" i="149"/>
  <c r="V25" i="149"/>
  <c r="U25" i="149"/>
  <c r="T25" i="149"/>
  <c r="S25" i="149"/>
  <c r="R25" i="149"/>
  <c r="Q25" i="149"/>
  <c r="P25" i="149"/>
  <c r="O25" i="149"/>
  <c r="N25" i="149"/>
  <c r="M25" i="149"/>
  <c r="L25" i="149"/>
  <c r="K25" i="149"/>
  <c r="J25" i="149"/>
  <c r="I25" i="149"/>
  <c r="H25" i="149"/>
  <c r="G25" i="149"/>
  <c r="F25" i="149"/>
  <c r="E25" i="149"/>
  <c r="D25" i="149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D31" i="149" l="1"/>
  <c r="L31" i="149"/>
  <c r="T31" i="149"/>
  <c r="AF31" i="149"/>
  <c r="D31" i="150"/>
  <c r="L31" i="150"/>
  <c r="T31" i="150"/>
  <c r="AB31" i="150"/>
  <c r="H31" i="149"/>
  <c r="P31" i="149"/>
  <c r="X31" i="149"/>
  <c r="AB31" i="149"/>
  <c r="H31" i="150"/>
  <c r="P31" i="150"/>
  <c r="X31" i="150"/>
  <c r="AF31" i="150"/>
  <c r="AH43" i="152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B64" i="149" s="1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Q64" i="149" s="1"/>
  <c r="Q70" i="149" s="1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G64" i="149" s="1"/>
  <c r="AG70" i="149" s="1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E64" i="150" s="1"/>
  <c r="E70" i="150" s="1"/>
  <c r="G31" i="150"/>
  <c r="I31" i="150"/>
  <c r="I64" i="150" s="1"/>
  <c r="I70" i="150" s="1"/>
  <c r="K31" i="150"/>
  <c r="M31" i="150"/>
  <c r="M64" i="150" s="1"/>
  <c r="M70" i="150" s="1"/>
  <c r="O31" i="150"/>
  <c r="Q31" i="150"/>
  <c r="S31" i="150"/>
  <c r="U31" i="150"/>
  <c r="U64" i="150" s="1"/>
  <c r="U70" i="150" s="1"/>
  <c r="W31" i="150"/>
  <c r="Y31" i="150"/>
  <c r="Y64" i="150" s="1"/>
  <c r="Y70" i="150" s="1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C64" i="151" s="1"/>
  <c r="C70" i="151" s="1"/>
  <c r="E31" i="151"/>
  <c r="G31" i="151"/>
  <c r="G64" i="151" s="1"/>
  <c r="G70" i="151" s="1"/>
  <c r="I31" i="151"/>
  <c r="K31" i="151"/>
  <c r="K64" i="151" s="1"/>
  <c r="K70" i="151" s="1"/>
  <c r="M31" i="151"/>
  <c r="O31" i="151"/>
  <c r="O64" i="151" s="1"/>
  <c r="O70" i="151" s="1"/>
  <c r="Q31" i="151"/>
  <c r="S31" i="151"/>
  <c r="S64" i="151" s="1"/>
  <c r="S70" i="151" s="1"/>
  <c r="U31" i="151"/>
  <c r="W31" i="151"/>
  <c r="W64" i="151" s="1"/>
  <c r="W70" i="151" s="1"/>
  <c r="Y31" i="151"/>
  <c r="AA31" i="151"/>
  <c r="AA64" i="151" s="1"/>
  <c r="AA70" i="151" s="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B64" i="152" s="1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H23" i="151" l="1"/>
  <c r="H11" i="145" s="1"/>
  <c r="AH23" i="149"/>
  <c r="F11" i="145" s="1"/>
  <c r="B64" i="150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B70" i="150"/>
  <c r="B70" i="149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D41" i="148"/>
  <c r="AC41" i="148"/>
  <c r="AB41" i="148"/>
  <c r="AA41" i="148"/>
  <c r="Z41" i="148"/>
  <c r="Y41" i="148"/>
  <c r="X41" i="148"/>
  <c r="W41" i="148"/>
  <c r="V41" i="148"/>
  <c r="U41" i="148"/>
  <c r="T41" i="148"/>
  <c r="S41" i="148"/>
  <c r="R41" i="148"/>
  <c r="Q41" i="148"/>
  <c r="P41" i="148"/>
  <c r="O41" i="148"/>
  <c r="N41" i="148"/>
  <c r="M41" i="148"/>
  <c r="L41" i="148"/>
  <c r="K41" i="148"/>
  <c r="J41" i="148"/>
  <c r="I41" i="148"/>
  <c r="H41" i="148"/>
  <c r="G41" i="148"/>
  <c r="F41" i="148"/>
  <c r="E41" i="148"/>
  <c r="D41" i="148"/>
  <c r="C41" i="148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C33" i="148"/>
  <c r="AB33" i="148"/>
  <c r="AA33" i="148"/>
  <c r="Z33" i="148"/>
  <c r="Y33" i="148"/>
  <c r="X33" i="148"/>
  <c r="W33" i="148"/>
  <c r="V33" i="148"/>
  <c r="U33" i="148"/>
  <c r="T33" i="148"/>
  <c r="S33" i="148"/>
  <c r="R33" i="148"/>
  <c r="Q33" i="148"/>
  <c r="P33" i="148"/>
  <c r="O33" i="148"/>
  <c r="N33" i="148"/>
  <c r="M33" i="148"/>
  <c r="L33" i="148"/>
  <c r="K33" i="148"/>
  <c r="J33" i="148"/>
  <c r="I33" i="148"/>
  <c r="H33" i="148"/>
  <c r="G33" i="148"/>
  <c r="F33" i="148"/>
  <c r="E33" i="148"/>
  <c r="D33" i="148"/>
  <c r="C33" i="148"/>
  <c r="B33" i="148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C17" i="147"/>
  <c r="AB17" i="147"/>
  <c r="AA17" i="147"/>
  <c r="Z17" i="147"/>
  <c r="Y17" i="147"/>
  <c r="X17" i="147"/>
  <c r="W17" i="147"/>
  <c r="V17" i="147"/>
  <c r="U17" i="147"/>
  <c r="T17" i="147"/>
  <c r="S17" i="147"/>
  <c r="R17" i="147"/>
  <c r="Q17" i="147"/>
  <c r="P17" i="147"/>
  <c r="O17" i="147"/>
  <c r="N17" i="147"/>
  <c r="M17" i="147"/>
  <c r="L17" i="147"/>
  <c r="K17" i="147"/>
  <c r="J17" i="147"/>
  <c r="I17" i="147"/>
  <c r="H17" i="147"/>
  <c r="G17" i="147"/>
  <c r="F17" i="147"/>
  <c r="E17" i="147"/>
  <c r="D17" i="147"/>
  <c r="C17" i="147"/>
  <c r="B17" i="147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F41" i="146"/>
  <c r="AE41" i="146"/>
  <c r="AD41" i="146"/>
  <c r="AC41" i="146"/>
  <c r="AB41" i="146"/>
  <c r="AA41" i="146"/>
  <c r="Z41" i="146"/>
  <c r="Y41" i="146"/>
  <c r="X41" i="146"/>
  <c r="W41" i="146"/>
  <c r="V41" i="146"/>
  <c r="U41" i="146"/>
  <c r="T41" i="146"/>
  <c r="S41" i="146"/>
  <c r="R41" i="146"/>
  <c r="Q41" i="146"/>
  <c r="P41" i="146"/>
  <c r="O41" i="146"/>
  <c r="N41" i="146"/>
  <c r="M41" i="146"/>
  <c r="L41" i="146"/>
  <c r="K41" i="146"/>
  <c r="J41" i="146"/>
  <c r="I41" i="146"/>
  <c r="H41" i="146"/>
  <c r="G41" i="146"/>
  <c r="F41" i="146"/>
  <c r="E41" i="146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E33" i="146"/>
  <c r="AD33" i="146"/>
  <c r="AC33" i="146"/>
  <c r="AB33" i="146"/>
  <c r="AA33" i="146"/>
  <c r="Z33" i="146"/>
  <c r="Y33" i="146"/>
  <c r="X33" i="146"/>
  <c r="W33" i="146"/>
  <c r="V33" i="146"/>
  <c r="U33" i="146"/>
  <c r="T33" i="146"/>
  <c r="S33" i="146"/>
  <c r="R33" i="146"/>
  <c r="Q33" i="146"/>
  <c r="P33" i="146"/>
  <c r="O33" i="146"/>
  <c r="N33" i="146"/>
  <c r="M33" i="146"/>
  <c r="L33" i="146"/>
  <c r="K33" i="146"/>
  <c r="J33" i="146"/>
  <c r="I33" i="146"/>
  <c r="H33" i="146"/>
  <c r="G33" i="146"/>
  <c r="F33" i="146"/>
  <c r="E33" i="146"/>
  <c r="D33" i="146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AB69" i="146" l="1"/>
  <c r="D39" i="146"/>
  <c r="H39" i="146"/>
  <c r="L39" i="146"/>
  <c r="P39" i="146"/>
  <c r="T39" i="146"/>
  <c r="X39" i="146"/>
  <c r="AB39" i="146"/>
  <c r="AF39" i="146"/>
  <c r="E47" i="146"/>
  <c r="I47" i="146"/>
  <c r="M47" i="146"/>
  <c r="Q47" i="146"/>
  <c r="U47" i="146"/>
  <c r="Y47" i="146"/>
  <c r="AC47" i="146"/>
  <c r="AG47" i="146"/>
  <c r="B23" i="147"/>
  <c r="F23" i="147"/>
  <c r="J23" i="147"/>
  <c r="N23" i="147"/>
  <c r="R23" i="147"/>
  <c r="V23" i="147"/>
  <c r="Z23" i="147"/>
  <c r="AD23" i="147"/>
  <c r="B39" i="148"/>
  <c r="F39" i="148"/>
  <c r="J39" i="148"/>
  <c r="N39" i="148"/>
  <c r="R39" i="148"/>
  <c r="V39" i="148"/>
  <c r="Z39" i="148"/>
  <c r="AD39" i="148"/>
  <c r="C47" i="148"/>
  <c r="G47" i="148"/>
  <c r="K47" i="148"/>
  <c r="O47" i="148"/>
  <c r="S47" i="148"/>
  <c r="W47" i="148"/>
  <c r="AA47" i="148"/>
  <c r="AE47" i="148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Y69" i="40" s="1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U69" i="40" s="1"/>
  <c r="V68" i="40"/>
  <c r="W68" i="40"/>
  <c r="X68" i="40"/>
  <c r="Y68" i="40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Z39" i="40" s="1"/>
  <c r="AA33" i="40"/>
  <c r="AB33" i="40"/>
  <c r="AC33" i="40"/>
  <c r="AD33" i="40"/>
  <c r="AE33" i="40"/>
  <c r="AF33" i="40"/>
  <c r="AG33" i="40"/>
  <c r="T35" i="40"/>
  <c r="T39" i="40" s="1"/>
  <c r="U35" i="40"/>
  <c r="V35" i="40"/>
  <c r="W35" i="40"/>
  <c r="W39" i="40" s="1"/>
  <c r="X35" i="40"/>
  <c r="X39" i="40" s="1"/>
  <c r="Y35" i="40"/>
  <c r="Z35" i="40"/>
  <c r="AA35" i="40"/>
  <c r="AA39" i="40" s="1"/>
  <c r="AB35" i="40"/>
  <c r="AB39" i="40" s="1"/>
  <c r="AC35" i="40"/>
  <c r="AD35" i="40"/>
  <c r="AE35" i="40"/>
  <c r="AE39" i="40" s="1"/>
  <c r="AF35" i="40"/>
  <c r="AF39" i="40" s="1"/>
  <c r="AG35" i="40"/>
  <c r="T37" i="40"/>
  <c r="U37" i="40"/>
  <c r="V37" i="40"/>
  <c r="W37" i="40"/>
  <c r="X37" i="40"/>
  <c r="Y37" i="40"/>
  <c r="Z37" i="40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U39" i="40"/>
  <c r="V39" i="40"/>
  <c r="AD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T47" i="40" s="1"/>
  <c r="U43" i="40"/>
  <c r="V43" i="40"/>
  <c r="W43" i="40"/>
  <c r="X43" i="40"/>
  <c r="Y43" i="40"/>
  <c r="Z43" i="40"/>
  <c r="AA43" i="40"/>
  <c r="AA47" i="40" s="1"/>
  <c r="AB43" i="40"/>
  <c r="AB47" i="40" s="1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E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Y23" i="40" s="1"/>
  <c r="Z19" i="40"/>
  <c r="AA19" i="40"/>
  <c r="AB19" i="40"/>
  <c r="AC19" i="40"/>
  <c r="AD19" i="40"/>
  <c r="AE19" i="40"/>
  <c r="AF19" i="40"/>
  <c r="AG19" i="40"/>
  <c r="AG23" i="40" s="1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Z47" i="40" l="1"/>
  <c r="V47" i="40"/>
  <c r="AD23" i="40"/>
  <c r="Z23" i="40"/>
  <c r="V23" i="40"/>
  <c r="AG39" i="40"/>
  <c r="AC39" i="40"/>
  <c r="Y39" i="40"/>
  <c r="AD47" i="40"/>
  <c r="AC23" i="40"/>
  <c r="U23" i="40"/>
  <c r="AF47" i="40"/>
  <c r="X47" i="40"/>
  <c r="W47" i="40"/>
  <c r="Q69" i="40"/>
  <c r="M69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F64" i="40" s="1"/>
  <c r="AF70" i="40" s="1"/>
  <c r="AD31" i="40"/>
  <c r="AB31" i="40"/>
  <c r="Z31" i="40"/>
  <c r="X31" i="40"/>
  <c r="X64" i="40" s="1"/>
  <c r="X70" i="40" s="1"/>
  <c r="V31" i="40"/>
  <c r="T31" i="40"/>
  <c r="AH30" i="40"/>
  <c r="B18" i="145" s="1"/>
  <c r="J18" i="145" s="1"/>
  <c r="AG31" i="40"/>
  <c r="AE31" i="40"/>
  <c r="AE64" i="40" s="1"/>
  <c r="AE70" i="40" s="1"/>
  <c r="AC31" i="40"/>
  <c r="AC64" i="40" s="1"/>
  <c r="AC70" i="40" s="1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AD64" i="40"/>
  <c r="AD70" i="40" s="1"/>
  <c r="Z64" i="40"/>
  <c r="Z70" i="40" s="1"/>
  <c r="V64" i="40"/>
  <c r="V70" i="40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N47" i="40" s="1"/>
  <c r="O41" i="40"/>
  <c r="P41" i="40"/>
  <c r="Q41" i="40"/>
  <c r="R41" i="40"/>
  <c r="R47" i="40" s="1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G69" i="40" s="1"/>
  <c r="H67" i="40"/>
  <c r="I67" i="40"/>
  <c r="J67" i="40"/>
  <c r="K67" i="40"/>
  <c r="K69" i="40" s="1"/>
  <c r="L67" i="40"/>
  <c r="L69" i="40" s="1"/>
  <c r="C68" i="40"/>
  <c r="D68" i="40"/>
  <c r="E68" i="40"/>
  <c r="E69" i="40" s="1"/>
  <c r="F68" i="40"/>
  <c r="G68" i="40"/>
  <c r="H68" i="40"/>
  <c r="I68" i="40"/>
  <c r="I69" i="40" s="1"/>
  <c r="J68" i="40"/>
  <c r="K68" i="40"/>
  <c r="L68" i="40"/>
  <c r="C69" i="40"/>
  <c r="H69" i="40"/>
  <c r="B68" i="40"/>
  <c r="C17" i="40"/>
  <c r="O39" i="40" l="1"/>
  <c r="D69" i="40"/>
  <c r="P47" i="40"/>
  <c r="Y64" i="40"/>
  <c r="Y70" i="40" s="1"/>
  <c r="T64" i="40"/>
  <c r="AB64" i="40"/>
  <c r="AB70" i="40" s="1"/>
  <c r="Q39" i="40"/>
  <c r="M39" i="40"/>
  <c r="AG64" i="40"/>
  <c r="AG70" i="40" s="1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R64" i="40" s="1"/>
  <c r="R70" i="40" s="1"/>
  <c r="Q23" i="40"/>
  <c r="P23" i="40"/>
  <c r="P64" i="40" s="1"/>
  <c r="P70" i="40" s="1"/>
  <c r="O23" i="40"/>
  <c r="O64" i="40" s="1"/>
  <c r="O70" i="40" s="1"/>
  <c r="N23" i="40"/>
  <c r="M23" i="40"/>
  <c r="M64" i="40" s="1"/>
  <c r="M70" i="40" s="1"/>
  <c r="AH69" i="40" l="1"/>
  <c r="S64" i="40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E23" i="40" s="1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K23" i="40"/>
  <c r="C30" i="40"/>
  <c r="D30" i="40"/>
  <c r="E30" i="40"/>
  <c r="F30" i="40"/>
  <c r="G30" i="40"/>
  <c r="H30" i="40"/>
  <c r="I30" i="40"/>
  <c r="J30" i="40"/>
  <c r="K30" i="40"/>
  <c r="L30" i="40"/>
  <c r="C31" i="40"/>
  <c r="G31" i="40"/>
  <c r="K31" i="40"/>
  <c r="C38" i="40"/>
  <c r="D38" i="40"/>
  <c r="E38" i="40"/>
  <c r="F38" i="40"/>
  <c r="G38" i="40"/>
  <c r="H38" i="40"/>
  <c r="I38" i="40"/>
  <c r="J38" i="40"/>
  <c r="K38" i="40"/>
  <c r="L38" i="40"/>
  <c r="D39" i="40"/>
  <c r="H39" i="40"/>
  <c r="I39" i="40"/>
  <c r="J39" i="40"/>
  <c r="C46" i="40"/>
  <c r="D46" i="40"/>
  <c r="E46" i="40"/>
  <c r="F46" i="40"/>
  <c r="G46" i="40"/>
  <c r="H46" i="40"/>
  <c r="I46" i="40"/>
  <c r="J46" i="40"/>
  <c r="K46" i="40"/>
  <c r="L46" i="40"/>
  <c r="C47" i="40"/>
  <c r="G47" i="40"/>
  <c r="K47" i="40"/>
  <c r="B38" i="40"/>
  <c r="L39" i="40" l="1"/>
  <c r="I47" i="40"/>
  <c r="E47" i="40"/>
  <c r="E39" i="40"/>
  <c r="I23" i="40"/>
  <c r="G23" i="40"/>
  <c r="I31" i="40"/>
  <c r="E31" i="40"/>
  <c r="F39" i="40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G64" i="40" s="1"/>
  <c r="G70" i="40" s="1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I64" i="40"/>
  <c r="I70" i="40" s="1"/>
  <c r="E64" i="40"/>
  <c r="E70" i="40" s="1"/>
  <c r="B23" i="40"/>
  <c r="H64" i="40" l="1"/>
  <c r="H70" i="40" s="1"/>
  <c r="L64" i="40"/>
  <c r="L70" i="40" s="1"/>
  <c r="D64" i="40"/>
  <c r="D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3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4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4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4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4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5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5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5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5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5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5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5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5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6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6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6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6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6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6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7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7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7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7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7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7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7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7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8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8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8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8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8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8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8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8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8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9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9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9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9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9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9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9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9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9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9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<sst xmlns="http://schemas.openxmlformats.org/spreadsheetml/2006/main" count="765" uniqueCount="147">
  <si>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</si>
  <si>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</si>
  <si>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</si>
  <si>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</si>
  <si>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</si>
  <si>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</si>
  <si>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</si>
  <si>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</si>
  <si>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</si>
  <si>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</si>
  <si>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</si>
  <si>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</si>
  <si>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</si>
  <si>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</si>
  <si>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</si>
  <si>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</si>
  <si>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</si>
  <si>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</si>
  <si>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</si>
  <si>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</si>
  <si>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</si>
  <si>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</si>
  <si>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</si>
  <si>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</si>
  <si>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</si>
  <si>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</si>
  <si>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</si>
  <si>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</si>
  <si>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</si>
  <si>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</si>
  <si>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</si>
  <si>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</si>
  <si>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</si>
  <si>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</si>
  <si>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</si>
  <si>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</si>
  <si>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</si>
  <si>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</si>
  <si>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</si>
  <si>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</si>
  <si>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</si>
  <si>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</si>
  <si>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</si>
  <si>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</si>
  <si>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</si>
  <si>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</si>
  <si>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</si>
  <si>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</si>
  <si>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</si>
  <si>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</si>
  <si>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</si>
  <si>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</si>
  <si>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</si>
  <si>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</si>
  <si>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</si>
  <si>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</si>
  <si>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</si>
  <si>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</si>
  <si>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</si>
  <si>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</si>
  <si>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</si>
  <si>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</si>
  <si>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</si>
  <si>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</si>
  <si>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</si>
  <si>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</si>
  <si>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</si>
  <si>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</si>
  <si>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</si>
  <si>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</si>
  <si>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</si>
  <si>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</si>
  <si>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</si>
  <si>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</si>
  <si>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</si>
  <si>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</si>
  <si>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</si>
  <si>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</si>
  <si>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</si>
  <si>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</si>
  <si>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</si>
  <si>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</si>
  <si>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</si>
  <si>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</si>
  <si>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</si>
  <si>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</si>
  <si>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</si>
  <si>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</si>
  <si>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</si>
  <si>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</si>
  <si>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</si>
  <si>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</si>
  <si>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</si>
  <si>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</si>
  <si>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</si>
  <si>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</si>
  <si>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</si>
  <si>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</si>
  <si>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</si>
  <si>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</si>
  <si>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</si>
  <si>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</si>
  <si>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</si>
  <si>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</si>
  <si>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</si>
  <si>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</si>
  <si>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</si>
  <si>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</si>
  <si>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</si>
  <si>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</si>
  <si>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</si>
  <si>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</si>
  <si>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</si>
  <si>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</si>
  <si>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</si>
  <si>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</si>
  <si>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</si>
  <si>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</si>
  <si>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</si>
  <si>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</si>
  <si>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</si>
  <si>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r/f 20.00</t>
  </si>
  <si>
    <t>r/f 1.80</t>
  </si>
  <si>
    <t>r/f 78.00</t>
  </si>
  <si>
    <t>sobrante de 80.00 pertenece</t>
  </si>
  <si>
    <t>a caja07.</t>
  </si>
  <si>
    <t>faltante es sobrante</t>
  </si>
  <si>
    <t>en caja 06.</t>
  </si>
  <si>
    <t>r/f 16.00</t>
  </si>
  <si>
    <t>mal registro de 56.32</t>
  </si>
  <si>
    <t>paypal en $.</t>
  </si>
  <si>
    <t>faltante 1$.</t>
  </si>
  <si>
    <t>mal registro 0.96$.</t>
  </si>
  <si>
    <t>nota a credito $5.</t>
  </si>
  <si>
    <t>r/f 13.00</t>
  </si>
  <si>
    <t>r/f 9.35</t>
  </si>
  <si>
    <t>10.01-22</t>
  </si>
  <si>
    <t>r/f 25.50</t>
  </si>
  <si>
    <t>faltante sera sobrante</t>
  </si>
  <si>
    <t>en caja01  del dia 11.01.22.</t>
  </si>
  <si>
    <t>nota a credito 3$.</t>
  </si>
  <si>
    <t>mal registro 0.05$.</t>
  </si>
  <si>
    <t>R/F 7.30</t>
  </si>
  <si>
    <t>SOBRANTE DE 5$</t>
  </si>
  <si>
    <t>SBRANTE 1$</t>
  </si>
  <si>
    <t>MALA CARGA DE LOS</t>
  </si>
  <si>
    <t xml:space="preserve">DOLARES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</si>
</sst>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 xr:uid="{00000000-0005-0000-0000-000000000000}"/>
    <cellStyle name="Millares 3" xfId="2" xr:uid="{00000000-0005-0000-0000-000001000000}"/>
    <cellStyle name="Millares 4" xfId="3" xr:uid="{00000000-0005-0000-0000-000002000000}"/>
    <cellStyle name="Millares 5" xfId="4" xr:uid="{00000000-0005-0000-0000-000003000000}"/>
    <cellStyle name="Moneda 2" xfId="5" xr:uid="{00000000-0005-0000-0000-000004000000}"/>
    <cellStyle name="Normal" xfId="0" builtinId="0"/>
  </cellStyles>
  <dxfs count="0"/>
  <tableStyles count="1" defaultTableStyle="TableStyleMedium9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9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49655.380000000005</v>
      </c>
      <c r="C2" s="43">
        <f>MODELO!AH12</f>
        <v>20594.61</v>
      </c>
      <c r="D2" s="43">
        <f>EXQUISITECES!AH12</f>
        <v>7842.89</v>
      </c>
      <c r="E2" s="43">
        <f>HOYADA!AH12</f>
        <v>10032.459999999999</v>
      </c>
      <c r="F2" s="43">
        <f>FARMASTOP!AH12</f>
        <v>3140.8599999999997</v>
      </c>
      <c r="G2" s="43">
        <f>BOCAS!AH12</f>
        <v>1655.82</v>
      </c>
      <c r="H2" s="43">
        <f>LAGUNETICA!AH12</f>
        <v>10730.66</v>
      </c>
      <c r="I2" s="43">
        <f>SANANTONIO!AH12</f>
        <v>0</v>
      </c>
      <c r="J2" s="43">
        <f>SUM(B2:I2)</f>
        <v>103652.68000000001</v>
      </c>
    </row>
    <row r="3" spans="1:10" x14ac:dyDescent="0.25">
      <c r="A3" s="46" t="s">
        <v>0</v>
      </c>
      <c r="B3" s="43">
        <f>AUTOMERCADO!AH15</f>
        <v>737.74999999999989</v>
      </c>
      <c r="C3" s="43">
        <f>MODELO!AH15</f>
        <v>545.6</v>
      </c>
      <c r="D3" s="43">
        <f>EXQUISITECES!AH15</f>
        <v>303.09999999999997</v>
      </c>
      <c r="E3" s="43">
        <f>HOYADA!AH15</f>
        <v>894.39999999999986</v>
      </c>
      <c r="F3" s="43">
        <f>FARMASTOP!AH15</f>
        <v>62.2</v>
      </c>
      <c r="G3" s="43">
        <f>BOCAS!AH15</f>
        <v>13.4</v>
      </c>
      <c r="H3" s="43">
        <f>LAGUNETICA!AH15</f>
        <v>445</v>
      </c>
      <c r="I3" s="43">
        <f>SANANTONIO!AH15</f>
        <v>0</v>
      </c>
      <c r="J3" s="43">
        <f t="shared" ref="J3:J52" si="0">SUM(B3:I3)</f>
        <v>3001.4499999999994</v>
      </c>
    </row>
    <row r="4" spans="1:10" x14ac:dyDescent="0.25">
      <c r="A4" s="73" t="s">
        <v>20</v>
      </c>
      <c r="B4" s="43">
        <f>AUTOMERCADO!AH16</f>
        <v>5382</v>
      </c>
      <c r="C4" s="43">
        <f>MODELO!AH16</f>
        <v>1856</v>
      </c>
      <c r="D4" s="43">
        <f>EXQUISITECES!AH16</f>
        <v>744</v>
      </c>
      <c r="E4" s="43">
        <f>HOYADA!AH16</f>
        <v>652</v>
      </c>
      <c r="F4" s="43">
        <f>FARMASTOP!AH16</f>
        <v>249</v>
      </c>
      <c r="G4" s="43">
        <f>BOCAS!AH16</f>
        <v>247</v>
      </c>
      <c r="H4" s="43">
        <f>LAGUNETICA!AH16</f>
        <v>1053</v>
      </c>
      <c r="I4" s="43">
        <f>SANANTONIO!AH16</f>
        <v>0</v>
      </c>
      <c r="J4" s="43">
        <f t="shared" si="0"/>
        <v>10183</v>
      </c>
    </row>
    <row r="5" spans="1:10" x14ac:dyDescent="0.25">
      <c r="A5" s="46" t="s">
        <v>27</v>
      </c>
      <c r="B5" s="43">
        <f>AUTOMERCADO!AH17</f>
        <v>24972.479999999996</v>
      </c>
      <c r="C5" s="43">
        <f>MODELO!AH17</f>
        <v>8611.84</v>
      </c>
      <c r="D5" s="43">
        <f>EXQUISITECES!AH17</f>
        <v>3452.1599999999994</v>
      </c>
      <c r="E5" s="43">
        <f>HOYADA!AH17</f>
        <v>3025.2799999999997</v>
      </c>
      <c r="F5" s="43">
        <f>FARMASTOP!AH17</f>
        <v>1155.3599999999999</v>
      </c>
      <c r="G5" s="43">
        <f>BOCAS!AH17</f>
        <v>1146.08</v>
      </c>
      <c r="H5" s="43">
        <f>LAGUNETICA!AH17</f>
        <v>4885.92</v>
      </c>
      <c r="I5" s="43">
        <f>SANANTONIO!AH17</f>
        <v>0</v>
      </c>
      <c r="J5" s="43">
        <f t="shared" si="0"/>
        <v>47249.119999999988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5382</v>
      </c>
      <c r="C10" s="43">
        <f>MODELO!AH22</f>
        <v>1856</v>
      </c>
      <c r="D10" s="43">
        <f>EXQUISITECES!AH22</f>
        <v>744</v>
      </c>
      <c r="E10" s="43">
        <f>HOYADA!AH22</f>
        <v>652</v>
      </c>
      <c r="F10" s="43">
        <f>FARMASTOP!AH22</f>
        <v>249</v>
      </c>
      <c r="G10" s="43">
        <f>BOCAS!AH22</f>
        <v>247</v>
      </c>
      <c r="H10" s="43">
        <f>LAGUNETICA!AH22</f>
        <v>1053</v>
      </c>
      <c r="I10" s="43">
        <f>SANANTONIO!AH22</f>
        <v>0</v>
      </c>
      <c r="J10" s="43">
        <f t="shared" si="0"/>
        <v>10183</v>
      </c>
    </row>
    <row r="11" spans="1:10" x14ac:dyDescent="0.25">
      <c r="A11" s="48" t="s">
        <v>26</v>
      </c>
      <c r="B11" s="43">
        <f>AUTOMERCADO!AH23</f>
        <v>24972.479999999996</v>
      </c>
      <c r="C11" s="43">
        <f>MODELO!AH23</f>
        <v>8611.84</v>
      </c>
      <c r="D11" s="43">
        <f>EXQUISITECES!AH23</f>
        <v>3452.1599999999994</v>
      </c>
      <c r="E11" s="43">
        <f>HOYADA!AH23</f>
        <v>3025.2799999999997</v>
      </c>
      <c r="F11" s="43">
        <f>FARMASTOP!AH23</f>
        <v>1155.3599999999999</v>
      </c>
      <c r="G11" s="43">
        <f>BOCAS!AH23</f>
        <v>1146.08</v>
      </c>
      <c r="H11" s="43">
        <f>LAGUNETICA!AH23</f>
        <v>4885.92</v>
      </c>
      <c r="I11" s="43">
        <f>SANANTONIO!AH23</f>
        <v>0</v>
      </c>
      <c r="J11" s="43">
        <f t="shared" si="0"/>
        <v>47249.119999999988</v>
      </c>
    </row>
    <row r="12" spans="1:10" x14ac:dyDescent="0.25">
      <c r="A12" s="46" t="s">
        <v>28</v>
      </c>
      <c r="B12" s="43">
        <f>AUTOMERCADO!AH24</f>
        <v>0</v>
      </c>
      <c r="C12" s="43">
        <f>MODELO!AH24</f>
        <v>3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3</v>
      </c>
    </row>
    <row r="13" spans="1:10" x14ac:dyDescent="0.25">
      <c r="A13" s="46" t="s">
        <v>31</v>
      </c>
      <c r="B13" s="43">
        <f>AUTOMERCADO!AH25</f>
        <v>0</v>
      </c>
      <c r="C13" s="43">
        <f>MODELO!AH25</f>
        <v>13.919999999999998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13.919999999999998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0</v>
      </c>
      <c r="C18" s="43">
        <f>MODELO!AH30</f>
        <v>3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3</v>
      </c>
    </row>
    <row r="19" spans="1:10" x14ac:dyDescent="0.25">
      <c r="A19" s="48" t="s">
        <v>33</v>
      </c>
      <c r="B19" s="43">
        <f>AUTOMERCADO!AH31</f>
        <v>0</v>
      </c>
      <c r="C19" s="43">
        <f>MODELO!AH31</f>
        <v>13.919999999999998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13.919999999999998</v>
      </c>
    </row>
    <row r="20" spans="1:10" x14ac:dyDescent="0.25">
      <c r="A20" s="46" t="s">
        <v>34</v>
      </c>
      <c r="B20" s="43">
        <f>AUTOMERCADO!AH32</f>
        <v>380.78</v>
      </c>
      <c r="C20" s="43">
        <f>MODELO!AH32</f>
        <v>154.28</v>
      </c>
      <c r="D20" s="43">
        <f>EXQUISITECES!AH32</f>
        <v>0</v>
      </c>
      <c r="E20" s="43">
        <f>HOYADA!AH32</f>
        <v>30</v>
      </c>
      <c r="F20" s="43">
        <f>FARMASTOP!AH32</f>
        <v>0</v>
      </c>
      <c r="G20" s="43">
        <f>BOCAS!AH32</f>
        <v>0</v>
      </c>
      <c r="H20" s="43">
        <f>LAGUNETICA!AH32</f>
        <v>25</v>
      </c>
      <c r="I20" s="43">
        <f>SANANTONIO!AH32</f>
        <v>0</v>
      </c>
      <c r="J20" s="43">
        <f t="shared" si="0"/>
        <v>590.05999999999995</v>
      </c>
    </row>
    <row r="21" spans="1:10" x14ac:dyDescent="0.25">
      <c r="A21" s="46" t="s">
        <v>35</v>
      </c>
      <c r="B21" s="43">
        <f>AUTOMERCADO!AH33</f>
        <v>1766.8191999999997</v>
      </c>
      <c r="C21" s="43">
        <f>MODELO!AH33</f>
        <v>715.85919999999999</v>
      </c>
      <c r="D21" s="43">
        <f>EXQUISITECES!AH33</f>
        <v>0</v>
      </c>
      <c r="E21" s="43">
        <f>HOYADA!AH33</f>
        <v>139.19999999999999</v>
      </c>
      <c r="F21" s="43">
        <f>FARMASTOP!AH33</f>
        <v>0</v>
      </c>
      <c r="G21" s="43">
        <f>BOCAS!AH33</f>
        <v>0</v>
      </c>
      <c r="H21" s="43">
        <f>LAGUNETICA!AH33</f>
        <v>115.99999999999999</v>
      </c>
      <c r="I21" s="43">
        <f>SANANTONIO!AH33</f>
        <v>0</v>
      </c>
      <c r="J21" s="43">
        <f t="shared" si="0"/>
        <v>2737.8783999999996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380.78</v>
      </c>
      <c r="C26" s="43">
        <f>MODELO!AH38</f>
        <v>154.28</v>
      </c>
      <c r="D26" s="43">
        <f>EXQUISITECES!AH38</f>
        <v>0</v>
      </c>
      <c r="E26" s="43">
        <f>HOYADA!AH38</f>
        <v>30</v>
      </c>
      <c r="F26" s="43">
        <f>FARMASTOP!AH38</f>
        <v>0</v>
      </c>
      <c r="G26" s="43">
        <f>BOCAS!AH38</f>
        <v>0</v>
      </c>
      <c r="H26" s="43">
        <f>LAGUNETICA!AH38</f>
        <v>25</v>
      </c>
      <c r="I26" s="43">
        <f>SANANTONIO!AH38</f>
        <v>0</v>
      </c>
      <c r="J26" s="43">
        <f t="shared" si="0"/>
        <v>590.05999999999995</v>
      </c>
    </row>
    <row r="27" spans="1:10" x14ac:dyDescent="0.25">
      <c r="A27" s="48" t="s">
        <v>42</v>
      </c>
      <c r="B27" s="43">
        <f>AUTOMERCADO!AH39</f>
        <v>1766.8191999999997</v>
      </c>
      <c r="C27" s="43">
        <f>MODELO!AH39</f>
        <v>715.85919999999999</v>
      </c>
      <c r="D27" s="43">
        <f>EXQUISITECES!AH39</f>
        <v>0</v>
      </c>
      <c r="E27" s="43">
        <f>HOYADA!AH39</f>
        <v>139.19999999999999</v>
      </c>
      <c r="F27" s="43">
        <f>FARMASTOP!AH39</f>
        <v>0</v>
      </c>
      <c r="G27" s="43">
        <f>BOCAS!AH39</f>
        <v>0</v>
      </c>
      <c r="H27" s="43">
        <f>LAGUNETICA!AH39</f>
        <v>115.99999999999999</v>
      </c>
      <c r="I27" s="43">
        <f>SANANTONIO!AH39</f>
        <v>0</v>
      </c>
      <c r="J27" s="43">
        <f t="shared" si="0"/>
        <v>2737.8783999999996</v>
      </c>
    </row>
    <row r="28" spans="1:10" x14ac:dyDescent="0.25">
      <c r="A28" s="46" t="s">
        <v>43</v>
      </c>
      <c r="B28" s="43">
        <f>AUTOMERCADO!AH40</f>
        <v>340.76</v>
      </c>
      <c r="C28" s="43">
        <f>MODELO!AH40</f>
        <v>0</v>
      </c>
      <c r="D28" s="43">
        <f>EXQUISITECES!AH40</f>
        <v>0</v>
      </c>
      <c r="E28" s="43">
        <f>HOYADA!AH40</f>
        <v>31.96</v>
      </c>
      <c r="F28" s="43">
        <f>FARMASTOP!AH40</f>
        <v>0</v>
      </c>
      <c r="G28" s="43">
        <f>BOCAS!AH40</f>
        <v>0</v>
      </c>
      <c r="H28" s="43">
        <f>LAGUNETICA!AH40</f>
        <v>0</v>
      </c>
      <c r="I28" s="43">
        <f>SANANTONIO!AH40</f>
        <v>0</v>
      </c>
      <c r="J28" s="43">
        <f t="shared" si="0"/>
        <v>372.71999999999997</v>
      </c>
    </row>
    <row r="29" spans="1:10" x14ac:dyDescent="0.25">
      <c r="A29" s="46" t="s">
        <v>44</v>
      </c>
      <c r="B29" s="43">
        <f>AUTOMERCADO!AH41</f>
        <v>1581.1263999999999</v>
      </c>
      <c r="C29" s="43">
        <f>MODELO!AH41</f>
        <v>0</v>
      </c>
      <c r="D29" s="43">
        <f>EXQUISITECES!AH41</f>
        <v>0</v>
      </c>
      <c r="E29" s="43">
        <f>HOYADA!AH41</f>
        <v>148.2944</v>
      </c>
      <c r="F29" s="43">
        <f>FARMASTOP!AH41</f>
        <v>0</v>
      </c>
      <c r="G29" s="43">
        <f>BOCAS!AH41</f>
        <v>0</v>
      </c>
      <c r="H29" s="43">
        <f>LAGUNETICA!AH41</f>
        <v>0</v>
      </c>
      <c r="I29" s="43">
        <f>SANANTONIO!AH41</f>
        <v>0</v>
      </c>
      <c r="J29" s="43">
        <f t="shared" si="0"/>
        <v>1729.4207999999999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340.76</v>
      </c>
      <c r="C34" s="43">
        <f>MODELO!AH46</f>
        <v>0</v>
      </c>
      <c r="D34" s="43">
        <f>EXQUISITECES!AH46</f>
        <v>0</v>
      </c>
      <c r="E34" s="43">
        <f>HOYADA!AH46</f>
        <v>31.96</v>
      </c>
      <c r="F34" s="43">
        <f>FARMASTOP!AH46</f>
        <v>0</v>
      </c>
      <c r="G34" s="43">
        <f>BOCAS!AH46</f>
        <v>0</v>
      </c>
      <c r="H34" s="43">
        <f>LAGUNETICA!AH46</f>
        <v>0</v>
      </c>
      <c r="I34" s="43">
        <f>SANANTONIO!AH46</f>
        <v>0</v>
      </c>
      <c r="J34" s="43">
        <f t="shared" si="0"/>
        <v>372.71999999999997</v>
      </c>
    </row>
    <row r="35" spans="1:10" x14ac:dyDescent="0.25">
      <c r="A35" s="48" t="s">
        <v>48</v>
      </c>
      <c r="B35" s="43">
        <f>AUTOMERCADO!AH47</f>
        <v>1581.1263999999999</v>
      </c>
      <c r="C35" s="43">
        <f>MODELO!AH47</f>
        <v>0</v>
      </c>
      <c r="D35" s="43">
        <f>EXQUISITECES!AH47</f>
        <v>0</v>
      </c>
      <c r="E35" s="43">
        <f>HOYADA!AH47</f>
        <v>148.2944</v>
      </c>
      <c r="F35" s="43">
        <f>FARMASTOP!AH47</f>
        <v>0</v>
      </c>
      <c r="G35" s="43">
        <f>BOCAS!AH47</f>
        <v>0</v>
      </c>
      <c r="H35" s="43">
        <f>LAGUNETICA!AH47</f>
        <v>0</v>
      </c>
      <c r="I35" s="43">
        <f>SANANTONIO!AH47</f>
        <v>0</v>
      </c>
      <c r="J35" s="43">
        <f t="shared" si="0"/>
        <v>1729.4207999999999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15098.610000000004</v>
      </c>
      <c r="C37" s="43">
        <f>MODELO!AH49</f>
        <v>7776.079999999999</v>
      </c>
      <c r="D37" s="43">
        <f>EXQUISITECES!AH49</f>
        <v>2482.79</v>
      </c>
      <c r="E37" s="43">
        <f>HOYADA!AH49</f>
        <v>2690.29</v>
      </c>
      <c r="F37" s="43">
        <f>FARMASTOP!AH49</f>
        <v>1709.79</v>
      </c>
      <c r="G37" s="43">
        <f>BOCAS!AH49</f>
        <v>439.83</v>
      </c>
      <c r="H37" s="43">
        <f>LAGUNETICA!AH49</f>
        <v>1600.17</v>
      </c>
      <c r="I37" s="43">
        <f>SANANTONIO!AH49</f>
        <v>0</v>
      </c>
      <c r="J37" s="43">
        <f t="shared" si="0"/>
        <v>31797.560000000005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14.25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14.25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0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2476.3199999999997</v>
      </c>
      <c r="I40" s="43">
        <f>SANANTONIO!AH52</f>
        <v>0</v>
      </c>
      <c r="J40" s="43">
        <f t="shared" si="0"/>
        <v>2476.3199999999997</v>
      </c>
    </row>
    <row r="41" spans="1:10" x14ac:dyDescent="0.25">
      <c r="A41" s="74" t="s">
        <v>18</v>
      </c>
      <c r="B41" s="43">
        <f>AUTOMERCADO!AH53</f>
        <v>3117.7100000000005</v>
      </c>
      <c r="C41" s="43">
        <f>MODELO!AH53</f>
        <v>2489.56</v>
      </c>
      <c r="D41" s="43">
        <f>EXQUISITECES!AH53</f>
        <v>1378.1100000000001</v>
      </c>
      <c r="E41" s="43">
        <f>HOYADA!AH53</f>
        <v>3130.57</v>
      </c>
      <c r="F41" s="43">
        <f>FARMASTOP!AH53</f>
        <v>221.3</v>
      </c>
      <c r="G41" s="43">
        <f>BOCAS!AH53</f>
        <v>37.989999999999995</v>
      </c>
      <c r="H41" s="43">
        <f>LAGUNETICA!AH53</f>
        <v>1220.1199999999999</v>
      </c>
      <c r="I41" s="43">
        <f>SANANTONIO!AH53</f>
        <v>0</v>
      </c>
      <c r="J41" s="43">
        <f t="shared" si="0"/>
        <v>11595.36</v>
      </c>
    </row>
    <row r="42" spans="1:10" x14ac:dyDescent="0.25">
      <c r="A42" s="74" t="s">
        <v>114</v>
      </c>
      <c r="B42" s="43">
        <f>AUTOMERCADO!AH54</f>
        <v>1229.8800000000001</v>
      </c>
      <c r="C42" s="43">
        <f>MODELO!AH54</f>
        <v>21.91</v>
      </c>
      <c r="D42" s="43">
        <f>EXQUISITECES!AH54</f>
        <v>0</v>
      </c>
      <c r="E42" s="43">
        <f>HOYADA!AH54</f>
        <v>0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1251.7900000000002</v>
      </c>
    </row>
    <row r="43" spans="1:10" x14ac:dyDescent="0.25">
      <c r="A43" s="74" t="s">
        <v>52</v>
      </c>
      <c r="B43" s="43">
        <f>AUTOMERCADO!AH55</f>
        <v>1229.79</v>
      </c>
      <c r="C43" s="43">
        <f>MODELO!AH55</f>
        <v>404.42999999999995</v>
      </c>
      <c r="D43" s="43">
        <f>EXQUISITECES!AH55</f>
        <v>151.57</v>
      </c>
      <c r="E43" s="43">
        <f>HOYADA!AH55</f>
        <v>6.26</v>
      </c>
      <c r="F43" s="43">
        <f>FARMASTOP!AH55</f>
        <v>20.13</v>
      </c>
      <c r="G43" s="43">
        <f>BOCAS!AH55</f>
        <v>20.079999999999998</v>
      </c>
      <c r="H43" s="43">
        <f>LAGUNETICA!AH55</f>
        <v>5.95</v>
      </c>
      <c r="I43" s="43">
        <f>SANANTONIO!AH55</f>
        <v>0</v>
      </c>
      <c r="J43" s="43">
        <f t="shared" si="0"/>
        <v>1838.2099999999998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0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0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28.92</v>
      </c>
      <c r="I47" s="43">
        <f>SANANTONIO!AH59</f>
        <v>0</v>
      </c>
      <c r="J47" s="43">
        <f t="shared" si="0"/>
        <v>28.92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97.4</v>
      </c>
      <c r="C50" s="43">
        <f>MODELO!AH62</f>
        <v>97.4</v>
      </c>
      <c r="D50" s="43">
        <f>EXQUISITECES!AH62</f>
        <v>97.4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292.20000000000005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49831.565600000002</v>
      </c>
      <c r="C52" s="75">
        <f>MODELO!AH64</f>
        <v>20690.849200000001</v>
      </c>
      <c r="D52" s="75">
        <f>EXQUISITECES!AH64</f>
        <v>7865.1299999999992</v>
      </c>
      <c r="E52" s="75">
        <f>HOYADA!AH64</f>
        <v>10034.294399999999</v>
      </c>
      <c r="F52" s="75">
        <f>FARMASTOP!AH64</f>
        <v>3168.78</v>
      </c>
      <c r="G52" s="75">
        <f>BOCAS!AH64</f>
        <v>1657.3799999999997</v>
      </c>
      <c r="H52" s="75">
        <f>LAGUNETICA!AH64</f>
        <v>10778.4</v>
      </c>
      <c r="I52" s="75">
        <f>SANANTONIO!AH64</f>
        <v>0</v>
      </c>
      <c r="J52" s="75">
        <f t="shared" si="0"/>
        <v>104026.3992</v>
      </c>
    </row>
    <row r="53" spans="1:10" x14ac:dyDescent="0.25">
      <c r="A53" s="56" t="s">
        <v>3</v>
      </c>
      <c r="B53" s="43">
        <f>B2</f>
        <v>49655.380000000005</v>
      </c>
      <c r="C53" s="43">
        <f t="shared" ref="C53:I53" si="1">C2</f>
        <v>20594.61</v>
      </c>
      <c r="D53" s="43">
        <f t="shared" si="1"/>
        <v>7842.89</v>
      </c>
      <c r="E53" s="43">
        <f t="shared" si="1"/>
        <v>10032.459999999999</v>
      </c>
      <c r="F53" s="43">
        <f t="shared" si="1"/>
        <v>3140.8599999999997</v>
      </c>
      <c r="G53" s="43">
        <f t="shared" si="1"/>
        <v>1655.82</v>
      </c>
      <c r="H53" s="43">
        <f t="shared" si="1"/>
        <v>10730.66</v>
      </c>
      <c r="I53" s="43">
        <f t="shared" si="1"/>
        <v>0</v>
      </c>
      <c r="J53" s="43">
        <f>J2</f>
        <v>103652.68000000001</v>
      </c>
    </row>
    <row r="54" spans="1:10" x14ac:dyDescent="0.25">
      <c r="A54" s="58" t="s">
        <v>95</v>
      </c>
      <c r="B54" s="43">
        <f>+B52-B53</f>
        <v>176.18559999999707</v>
      </c>
      <c r="C54" s="43">
        <f t="shared" ref="C54:I54" si="2">+C52-C53</f>
        <v>96.239199999999983</v>
      </c>
      <c r="D54" s="43">
        <f t="shared" si="2"/>
        <v>22.239999999998872</v>
      </c>
      <c r="E54" s="43">
        <f t="shared" si="2"/>
        <v>1.8343999999997322</v>
      </c>
      <c r="F54" s="43">
        <f t="shared" si="2"/>
        <v>27.920000000000528</v>
      </c>
      <c r="G54" s="43">
        <f t="shared" si="2"/>
        <v>1.5599999999997181</v>
      </c>
      <c r="H54" s="43">
        <f t="shared" si="2"/>
        <v>47.739999999999782</v>
      </c>
      <c r="I54" s="43">
        <f t="shared" si="2"/>
        <v>0</v>
      </c>
      <c r="J54" s="43">
        <f>+J52-J53</f>
        <v>373.71919999999227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95"/>
  <sheetViews>
    <sheetView workbookViewId="0">
      <pane xSplit="1" ySplit="4" topLeftCell="AE3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44571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4.6399999999999997</v>
      </c>
      <c r="C8" s="1" t="s">
        <v>38</v>
      </c>
      <c r="D8" s="2">
        <v>4.6399999999999997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63</v>
      </c>
      <c r="H11" s="5" t="s">
        <v>75</v>
      </c>
      <c r="I11" s="5" t="s">
        <v>54</v>
      </c>
      <c r="J11" s="5" t="s">
        <v>57</v>
      </c>
      <c r="K11" s="5" t="s">
        <v>60</v>
      </c>
      <c r="L11" s="5" t="s">
        <v>62</v>
      </c>
      <c r="M11" s="5" t="s">
        <v>64</v>
      </c>
      <c r="N11" s="5" t="s">
        <v>66</v>
      </c>
      <c r="O11" s="5" t="s">
        <v>68</v>
      </c>
      <c r="P11" s="5" t="s">
        <v>70</v>
      </c>
      <c r="Q11" s="5" t="s">
        <v>76</v>
      </c>
      <c r="R11" s="5" t="s">
        <v>80</v>
      </c>
      <c r="S11" s="5" t="s">
        <v>82</v>
      </c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1059.1500000000001</v>
      </c>
      <c r="C12" s="26">
        <v>2422.88</v>
      </c>
      <c r="D12" s="26">
        <v>1140.6199999999999</v>
      </c>
      <c r="E12" s="26">
        <v>2841.03</v>
      </c>
      <c r="F12" s="26">
        <v>3066.81</v>
      </c>
      <c r="G12" s="26">
        <v>3240.3</v>
      </c>
      <c r="H12" s="26">
        <v>239.68</v>
      </c>
      <c r="I12" s="26">
        <v>4242.79</v>
      </c>
      <c r="J12" s="26">
        <v>4253.96</v>
      </c>
      <c r="K12" s="26">
        <v>4428.92</v>
      </c>
      <c r="L12" s="26">
        <v>3463.41</v>
      </c>
      <c r="M12" s="26">
        <v>4683.59</v>
      </c>
      <c r="N12" s="26">
        <v>5417.89</v>
      </c>
      <c r="O12" s="26">
        <v>1192.44</v>
      </c>
      <c r="P12" s="26">
        <v>1043.27</v>
      </c>
      <c r="Q12" s="26">
        <v>934.07</v>
      </c>
      <c r="R12" s="26">
        <v>470.3</v>
      </c>
      <c r="S12" s="26">
        <v>5514.27</v>
      </c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49655.380000000005</v>
      </c>
      <c r="AI12" s="26">
        <v>49655.35</v>
      </c>
      <c r="AJ12" s="69">
        <f>+AI12-AH12</f>
        <v>-3.0000000006111804E-2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6.5</v>
      </c>
      <c r="C15" s="23"/>
      <c r="D15" s="23">
        <v>42.2</v>
      </c>
      <c r="E15" s="23">
        <v>91</v>
      </c>
      <c r="F15" s="23">
        <v>162</v>
      </c>
      <c r="G15" s="23"/>
      <c r="H15" s="23">
        <v>8</v>
      </c>
      <c r="I15" s="23"/>
      <c r="J15" s="23">
        <v>46.5</v>
      </c>
      <c r="K15" s="23">
        <v>160.6</v>
      </c>
      <c r="L15" s="23"/>
      <c r="M15" s="23"/>
      <c r="N15" s="23">
        <v>98.8</v>
      </c>
      <c r="O15" s="23">
        <v>7.6</v>
      </c>
      <c r="P15" s="23"/>
      <c r="Q15" s="23">
        <v>32.5</v>
      </c>
      <c r="R15" s="23">
        <v>57.55</v>
      </c>
      <c r="S15" s="23">
        <v>24.5</v>
      </c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737.74999999999989</v>
      </c>
    </row>
    <row r="16" spans="1:36" s="32" customFormat="1" x14ac:dyDescent="0.25">
      <c r="A16" s="30" t="s">
        <v>20</v>
      </c>
      <c r="B16" s="31">
        <v>112</v>
      </c>
      <c r="C16" s="31">
        <v>178</v>
      </c>
      <c r="D16" s="31">
        <v>97</v>
      </c>
      <c r="E16" s="31">
        <v>326</v>
      </c>
      <c r="F16" s="31">
        <v>194</v>
      </c>
      <c r="G16" s="31">
        <v>249</v>
      </c>
      <c r="H16" s="31">
        <v>25</v>
      </c>
      <c r="I16" s="31">
        <v>583</v>
      </c>
      <c r="J16" s="31">
        <v>527</v>
      </c>
      <c r="K16" s="31">
        <v>568</v>
      </c>
      <c r="L16" s="31">
        <v>326</v>
      </c>
      <c r="M16" s="31">
        <v>529</v>
      </c>
      <c r="N16" s="31">
        <v>512</v>
      </c>
      <c r="O16" s="31">
        <v>109</v>
      </c>
      <c r="P16" s="31">
        <v>107</v>
      </c>
      <c r="Q16" s="31">
        <v>112</v>
      </c>
      <c r="R16" s="31">
        <v>26</v>
      </c>
      <c r="S16" s="31">
        <v>802</v>
      </c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5382</v>
      </c>
      <c r="AJ16" s="70"/>
    </row>
    <row r="17" spans="1:36" s="47" customFormat="1" x14ac:dyDescent="0.25">
      <c r="A17" s="46" t="s">
        <v>27</v>
      </c>
      <c r="B17" s="22">
        <f>B16*$B$8</f>
        <v>519.67999999999995</v>
      </c>
      <c r="C17" s="22">
        <f>C16*$B$8</f>
        <v>825.92</v>
      </c>
      <c r="D17" s="22">
        <f t="shared" ref="D17:L17" si="2">D16*$B$8</f>
        <v>450.08</v>
      </c>
      <c r="E17" s="22">
        <f t="shared" si="2"/>
        <v>1512.6399999999999</v>
      </c>
      <c r="F17" s="22">
        <f t="shared" si="2"/>
        <v>900.16</v>
      </c>
      <c r="G17" s="22">
        <f t="shared" si="2"/>
        <v>1155.3599999999999</v>
      </c>
      <c r="H17" s="22">
        <f t="shared" si="2"/>
        <v>115.99999999999999</v>
      </c>
      <c r="I17" s="22">
        <f t="shared" si="2"/>
        <v>2705.12</v>
      </c>
      <c r="J17" s="22">
        <f t="shared" si="2"/>
        <v>2445.2799999999997</v>
      </c>
      <c r="K17" s="22">
        <f t="shared" si="2"/>
        <v>2635.52</v>
      </c>
      <c r="L17" s="22">
        <f t="shared" si="2"/>
        <v>1512.6399999999999</v>
      </c>
      <c r="M17" s="22">
        <f t="shared" ref="M17:R17" si="3">M16*$B$8</f>
        <v>2454.56</v>
      </c>
      <c r="N17" s="22">
        <f t="shared" si="3"/>
        <v>2375.6799999999998</v>
      </c>
      <c r="O17" s="22">
        <f t="shared" si="3"/>
        <v>505.76</v>
      </c>
      <c r="P17" s="22">
        <f t="shared" si="3"/>
        <v>496.47999999999996</v>
      </c>
      <c r="Q17" s="22">
        <f t="shared" si="3"/>
        <v>519.67999999999995</v>
      </c>
      <c r="R17" s="22">
        <f t="shared" si="3"/>
        <v>120.63999999999999</v>
      </c>
      <c r="S17" s="22">
        <f t="shared" ref="S17:AG17" si="4">S16*$B$8</f>
        <v>3721.2799999999997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24972.479999999996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112</v>
      </c>
      <c r="C22" s="20">
        <f t="shared" ref="C22:L22" si="11">+C16+C18+C20</f>
        <v>178</v>
      </c>
      <c r="D22" s="20">
        <f t="shared" si="11"/>
        <v>97</v>
      </c>
      <c r="E22" s="20">
        <f t="shared" si="11"/>
        <v>326</v>
      </c>
      <c r="F22" s="20">
        <f t="shared" si="11"/>
        <v>194</v>
      </c>
      <c r="G22" s="20">
        <f t="shared" si="11"/>
        <v>249</v>
      </c>
      <c r="H22" s="20">
        <f t="shared" si="11"/>
        <v>25</v>
      </c>
      <c r="I22" s="20">
        <f t="shared" si="11"/>
        <v>583</v>
      </c>
      <c r="J22" s="20">
        <f t="shared" si="11"/>
        <v>527</v>
      </c>
      <c r="K22" s="20">
        <f t="shared" si="11"/>
        <v>568</v>
      </c>
      <c r="L22" s="20">
        <f t="shared" si="11"/>
        <v>326</v>
      </c>
      <c r="M22" s="20">
        <f t="shared" ref="M22:S22" si="12">+M16+M18+M20</f>
        <v>529</v>
      </c>
      <c r="N22" s="20">
        <f t="shared" si="12"/>
        <v>512</v>
      </c>
      <c r="O22" s="20">
        <f t="shared" si="12"/>
        <v>109</v>
      </c>
      <c r="P22" s="20">
        <f t="shared" si="12"/>
        <v>107</v>
      </c>
      <c r="Q22" s="20">
        <f t="shared" si="12"/>
        <v>112</v>
      </c>
      <c r="R22" s="20">
        <f t="shared" si="12"/>
        <v>26</v>
      </c>
      <c r="S22" s="20">
        <f t="shared" si="12"/>
        <v>802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5382</v>
      </c>
    </row>
    <row r="23" spans="1:36" s="47" customFormat="1" x14ac:dyDescent="0.25">
      <c r="A23" s="48" t="s">
        <v>26</v>
      </c>
      <c r="B23" s="19">
        <f>+B17+B19+B21</f>
        <v>519.67999999999995</v>
      </c>
      <c r="C23" s="19">
        <f t="shared" ref="C23:L23" si="14">+C17+C19+C21</f>
        <v>825.92</v>
      </c>
      <c r="D23" s="19">
        <f t="shared" si="14"/>
        <v>450.08</v>
      </c>
      <c r="E23" s="19">
        <f t="shared" si="14"/>
        <v>1512.6399999999999</v>
      </c>
      <c r="F23" s="19">
        <f t="shared" si="14"/>
        <v>900.16</v>
      </c>
      <c r="G23" s="19">
        <f t="shared" si="14"/>
        <v>1155.3599999999999</v>
      </c>
      <c r="H23" s="19">
        <f t="shared" si="14"/>
        <v>115.99999999999999</v>
      </c>
      <c r="I23" s="19">
        <f t="shared" si="14"/>
        <v>2705.12</v>
      </c>
      <c r="J23" s="19">
        <f t="shared" si="14"/>
        <v>2445.2799999999997</v>
      </c>
      <c r="K23" s="19">
        <f t="shared" si="14"/>
        <v>2635.52</v>
      </c>
      <c r="L23" s="19">
        <f t="shared" si="14"/>
        <v>1512.6399999999999</v>
      </c>
      <c r="M23" s="19">
        <f t="shared" ref="M23:S23" si="15">+M17+M19+M21</f>
        <v>2454.56</v>
      </c>
      <c r="N23" s="19">
        <f t="shared" si="15"/>
        <v>2375.6799999999998</v>
      </c>
      <c r="O23" s="19">
        <f t="shared" si="15"/>
        <v>505.76</v>
      </c>
      <c r="P23" s="19">
        <f t="shared" si="15"/>
        <v>496.47999999999996</v>
      </c>
      <c r="Q23" s="19">
        <f t="shared" si="15"/>
        <v>519.67999999999995</v>
      </c>
      <c r="R23" s="19">
        <f t="shared" si="15"/>
        <v>120.63999999999999</v>
      </c>
      <c r="S23" s="19">
        <f t="shared" si="15"/>
        <v>3721.2799999999997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24972.479999999996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0</v>
      </c>
    </row>
    <row r="32" spans="1:36" x14ac:dyDescent="0.25">
      <c r="A32" s="13" t="s">
        <v>34</v>
      </c>
      <c r="B32" s="36">
        <v>15.04</v>
      </c>
      <c r="C32" s="36"/>
      <c r="D32" s="36"/>
      <c r="E32" s="36"/>
      <c r="F32" s="36">
        <v>95.65</v>
      </c>
      <c r="G32" s="36">
        <v>30.55</v>
      </c>
      <c r="H32" s="36"/>
      <c r="I32" s="36">
        <v>16.87</v>
      </c>
      <c r="J32" s="36"/>
      <c r="K32" s="36"/>
      <c r="L32" s="36">
        <v>130</v>
      </c>
      <c r="M32" s="37">
        <v>40</v>
      </c>
      <c r="N32" s="37"/>
      <c r="O32" s="37"/>
      <c r="P32" s="37"/>
      <c r="Q32" s="37">
        <v>11.58</v>
      </c>
      <c r="R32" s="37"/>
      <c r="S32" s="37">
        <v>41.09</v>
      </c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380.78</v>
      </c>
    </row>
    <row r="33" spans="1:34" s="47" customFormat="1" x14ac:dyDescent="0.25">
      <c r="A33" s="46" t="s">
        <v>35</v>
      </c>
      <c r="B33" s="22">
        <f>B32*$B$8</f>
        <v>69.785599999999988</v>
      </c>
      <c r="C33" s="22">
        <f t="shared" ref="C33:L33" si="30">C32*$B$8</f>
        <v>0</v>
      </c>
      <c r="D33" s="22">
        <f t="shared" si="30"/>
        <v>0</v>
      </c>
      <c r="E33" s="22">
        <f t="shared" si="30"/>
        <v>0</v>
      </c>
      <c r="F33" s="22">
        <f t="shared" si="30"/>
        <v>443.81599999999997</v>
      </c>
      <c r="G33" s="22">
        <f t="shared" si="30"/>
        <v>141.75199999999998</v>
      </c>
      <c r="H33" s="22">
        <f t="shared" si="30"/>
        <v>0</v>
      </c>
      <c r="I33" s="22">
        <f t="shared" si="30"/>
        <v>78.276799999999994</v>
      </c>
      <c r="J33" s="22">
        <f t="shared" si="30"/>
        <v>0</v>
      </c>
      <c r="K33" s="22">
        <f t="shared" si="30"/>
        <v>0</v>
      </c>
      <c r="L33" s="22">
        <f t="shared" si="30"/>
        <v>603.19999999999993</v>
      </c>
      <c r="M33" s="22">
        <f t="shared" ref="M33:R33" si="31">M32*$B$8</f>
        <v>185.6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53.731199999999994</v>
      </c>
      <c r="R33" s="22">
        <f t="shared" si="31"/>
        <v>0</v>
      </c>
      <c r="S33" s="22">
        <f t="shared" ref="S33:AG33" si="32">S32*$B$8</f>
        <v>190.6576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1766.8191999999997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15.04</v>
      </c>
      <c r="C38" s="20">
        <f t="shared" ref="C38:L38" si="39">+C32+C34+C36</f>
        <v>0</v>
      </c>
      <c r="D38" s="20">
        <f t="shared" si="39"/>
        <v>0</v>
      </c>
      <c r="E38" s="20">
        <f t="shared" si="39"/>
        <v>0</v>
      </c>
      <c r="F38" s="20">
        <f t="shared" si="39"/>
        <v>95.65</v>
      </c>
      <c r="G38" s="20">
        <f t="shared" si="39"/>
        <v>30.55</v>
      </c>
      <c r="H38" s="20">
        <f t="shared" si="39"/>
        <v>0</v>
      </c>
      <c r="I38" s="20">
        <f t="shared" si="39"/>
        <v>16.87</v>
      </c>
      <c r="J38" s="20">
        <f t="shared" si="39"/>
        <v>0</v>
      </c>
      <c r="K38" s="20">
        <f t="shared" si="39"/>
        <v>0</v>
      </c>
      <c r="L38" s="20">
        <f t="shared" si="39"/>
        <v>130</v>
      </c>
      <c r="M38" s="20">
        <f t="shared" ref="M38:S38" si="40">+M32+M34+M36</f>
        <v>40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11.58</v>
      </c>
      <c r="R38" s="20">
        <f t="shared" si="40"/>
        <v>0</v>
      </c>
      <c r="S38" s="20">
        <f t="shared" si="40"/>
        <v>41.09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380.78</v>
      </c>
    </row>
    <row r="39" spans="1:34" s="47" customFormat="1" x14ac:dyDescent="0.25">
      <c r="A39" s="48" t="s">
        <v>42</v>
      </c>
      <c r="B39" s="19">
        <f>+B33+B35+B37</f>
        <v>69.785599999999988</v>
      </c>
      <c r="C39" s="19">
        <f t="shared" ref="C39:L39" si="42">+C33+C35+C37</f>
        <v>0</v>
      </c>
      <c r="D39" s="19">
        <f t="shared" si="42"/>
        <v>0</v>
      </c>
      <c r="E39" s="19">
        <f t="shared" si="42"/>
        <v>0</v>
      </c>
      <c r="F39" s="19">
        <f t="shared" si="42"/>
        <v>443.81599999999997</v>
      </c>
      <c r="G39" s="19">
        <f t="shared" si="42"/>
        <v>141.75199999999998</v>
      </c>
      <c r="H39" s="19">
        <f t="shared" si="42"/>
        <v>0</v>
      </c>
      <c r="I39" s="19">
        <f t="shared" si="42"/>
        <v>78.276799999999994</v>
      </c>
      <c r="J39" s="19">
        <f t="shared" si="42"/>
        <v>0</v>
      </c>
      <c r="K39" s="19">
        <f t="shared" si="42"/>
        <v>0</v>
      </c>
      <c r="L39" s="19">
        <f t="shared" si="42"/>
        <v>603.19999999999993</v>
      </c>
      <c r="M39" s="19">
        <f t="shared" ref="M39:S39" si="43">+M33+M35+M37</f>
        <v>185.6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53.731199999999994</v>
      </c>
      <c r="R39" s="19">
        <f t="shared" si="43"/>
        <v>0</v>
      </c>
      <c r="S39" s="19">
        <f t="shared" si="43"/>
        <v>190.6576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1766.8191999999997</v>
      </c>
    </row>
    <row r="40" spans="1:34" x14ac:dyDescent="0.25">
      <c r="A40" s="13" t="s">
        <v>43</v>
      </c>
      <c r="B40" s="36"/>
      <c r="C40" s="36"/>
      <c r="D40" s="36"/>
      <c r="E40" s="36">
        <v>16.760000000000002</v>
      </c>
      <c r="F40" s="36">
        <v>137.46</v>
      </c>
      <c r="G40" s="36"/>
      <c r="H40" s="36"/>
      <c r="I40" s="36"/>
      <c r="J40" s="36"/>
      <c r="K40" s="36">
        <v>7.12</v>
      </c>
      <c r="L40" s="36"/>
      <c r="M40" s="36">
        <v>44.47</v>
      </c>
      <c r="N40" s="36"/>
      <c r="O40" s="36">
        <v>54.02</v>
      </c>
      <c r="P40" s="36">
        <v>80.930000000000007</v>
      </c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340.76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0</v>
      </c>
      <c r="D41" s="22">
        <f t="shared" si="45"/>
        <v>0</v>
      </c>
      <c r="E41" s="22">
        <f t="shared" si="45"/>
        <v>77.766400000000004</v>
      </c>
      <c r="F41" s="22">
        <f t="shared" si="45"/>
        <v>637.81439999999998</v>
      </c>
      <c r="G41" s="22">
        <f t="shared" si="45"/>
        <v>0</v>
      </c>
      <c r="H41" s="22">
        <f t="shared" si="45"/>
        <v>0</v>
      </c>
      <c r="I41" s="22">
        <f t="shared" si="45"/>
        <v>0</v>
      </c>
      <c r="J41" s="22">
        <f t="shared" si="45"/>
        <v>0</v>
      </c>
      <c r="K41" s="22">
        <f t="shared" si="45"/>
        <v>33.036799999999999</v>
      </c>
      <c r="L41" s="22">
        <f t="shared" si="45"/>
        <v>0</v>
      </c>
      <c r="M41" s="22">
        <f t="shared" ref="M41:R41" si="46">M40*$B$8</f>
        <v>206.34079999999997</v>
      </c>
      <c r="N41" s="22">
        <f t="shared" si="46"/>
        <v>0</v>
      </c>
      <c r="O41" s="22">
        <f t="shared" si="46"/>
        <v>250.65279999999998</v>
      </c>
      <c r="P41" s="22">
        <f t="shared" si="46"/>
        <v>375.51519999999999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1581.1263999999999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0</v>
      </c>
      <c r="D46" s="20">
        <f t="shared" si="54"/>
        <v>0</v>
      </c>
      <c r="E46" s="20">
        <f t="shared" si="54"/>
        <v>16.760000000000002</v>
      </c>
      <c r="F46" s="20">
        <f t="shared" si="54"/>
        <v>137.46</v>
      </c>
      <c r="G46" s="20">
        <f t="shared" si="54"/>
        <v>0</v>
      </c>
      <c r="H46" s="20">
        <f t="shared" si="54"/>
        <v>0</v>
      </c>
      <c r="I46" s="20">
        <f t="shared" si="54"/>
        <v>0</v>
      </c>
      <c r="J46" s="20">
        <f t="shared" si="54"/>
        <v>0</v>
      </c>
      <c r="K46" s="20">
        <f t="shared" si="54"/>
        <v>7.12</v>
      </c>
      <c r="L46" s="20">
        <f t="shared" si="54"/>
        <v>0</v>
      </c>
      <c r="M46" s="20">
        <f t="shared" ref="M46:S46" si="55">+M40+M42+M44</f>
        <v>44.47</v>
      </c>
      <c r="N46" s="20">
        <f t="shared" si="55"/>
        <v>0</v>
      </c>
      <c r="O46" s="20">
        <f t="shared" si="55"/>
        <v>54.02</v>
      </c>
      <c r="P46" s="20">
        <f t="shared" si="55"/>
        <v>80.930000000000007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340.76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0</v>
      </c>
      <c r="D47" s="19">
        <f t="shared" si="57"/>
        <v>0</v>
      </c>
      <c r="E47" s="19">
        <f t="shared" si="57"/>
        <v>77.766400000000004</v>
      </c>
      <c r="F47" s="19">
        <f t="shared" si="57"/>
        <v>637.81439999999998</v>
      </c>
      <c r="G47" s="19">
        <f t="shared" si="57"/>
        <v>0</v>
      </c>
      <c r="H47" s="19">
        <f t="shared" si="57"/>
        <v>0</v>
      </c>
      <c r="I47" s="19">
        <f t="shared" si="57"/>
        <v>0</v>
      </c>
      <c r="J47" s="19">
        <f t="shared" si="57"/>
        <v>0</v>
      </c>
      <c r="K47" s="19">
        <f t="shared" si="57"/>
        <v>33.036799999999999</v>
      </c>
      <c r="L47" s="19">
        <f t="shared" si="57"/>
        <v>0</v>
      </c>
      <c r="M47" s="19">
        <f t="shared" ref="M47:S47" si="58">+M41+M43+M45</f>
        <v>206.34079999999997</v>
      </c>
      <c r="N47" s="19">
        <f t="shared" si="58"/>
        <v>0</v>
      </c>
      <c r="O47" s="19">
        <f t="shared" si="58"/>
        <v>250.65279999999998</v>
      </c>
      <c r="P47" s="19">
        <f t="shared" si="58"/>
        <v>375.51519999999999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1581.1263999999999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196.87</v>
      </c>
      <c r="C49" s="44">
        <v>324.88</v>
      </c>
      <c r="D49" s="44">
        <v>359.51</v>
      </c>
      <c r="E49" s="44">
        <v>1166.7</v>
      </c>
      <c r="F49" s="44">
        <v>740.82</v>
      </c>
      <c r="G49" s="44">
        <v>1944.58</v>
      </c>
      <c r="H49" s="44">
        <v>19.760000000000002</v>
      </c>
      <c r="I49" s="44">
        <v>423.81</v>
      </c>
      <c r="J49" s="44">
        <v>1029.53</v>
      </c>
      <c r="K49" s="44">
        <v>1593.69</v>
      </c>
      <c r="L49" s="44">
        <v>617.34</v>
      </c>
      <c r="M49" s="45">
        <v>1652.69</v>
      </c>
      <c r="N49" s="45">
        <v>2256.87</v>
      </c>
      <c r="O49" s="45">
        <v>429.76</v>
      </c>
      <c r="P49" s="45">
        <v>187.93</v>
      </c>
      <c r="Q49" s="45">
        <v>324.02999999999997</v>
      </c>
      <c r="R49" s="45">
        <v>249.95</v>
      </c>
      <c r="S49" s="45">
        <v>1579.89</v>
      </c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15098.610000000004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144.16999999999999</v>
      </c>
      <c r="C53" s="44"/>
      <c r="D53" s="44">
        <v>291.70999999999998</v>
      </c>
      <c r="E53" s="44"/>
      <c r="F53" s="44">
        <v>183.8</v>
      </c>
      <c r="G53" s="44"/>
      <c r="H53" s="44"/>
      <c r="I53" s="44">
        <v>1041.51</v>
      </c>
      <c r="J53" s="44">
        <v>694.09</v>
      </c>
      <c r="K53" s="44"/>
      <c r="L53" s="44">
        <v>719.42</v>
      </c>
      <c r="M53" s="45"/>
      <c r="N53" s="45"/>
      <c r="O53" s="45"/>
      <c r="P53" s="45"/>
      <c r="Q53" s="45"/>
      <c r="R53" s="45">
        <v>43.01</v>
      </c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3117.7100000000005</v>
      </c>
    </row>
    <row r="54" spans="1:34" x14ac:dyDescent="0.25">
      <c r="A54" s="17" t="s">
        <v>114</v>
      </c>
      <c r="B54" s="44"/>
      <c r="C54" s="44">
        <v>1229.8800000000001</v>
      </c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1229.8800000000001</v>
      </c>
    </row>
    <row r="55" spans="1:34" x14ac:dyDescent="0.25">
      <c r="A55" s="17" t="s">
        <v>52</v>
      </c>
      <c r="B55" s="44">
        <v>24.9</v>
      </c>
      <c r="C55" s="44">
        <v>63.64</v>
      </c>
      <c r="D55" s="44"/>
      <c r="E55" s="44"/>
      <c r="F55" s="44"/>
      <c r="G55" s="44"/>
      <c r="H55" s="44">
        <v>96.35</v>
      </c>
      <c r="I55" s="44"/>
      <c r="J55" s="44">
        <v>43.47</v>
      </c>
      <c r="K55" s="44">
        <v>9.74</v>
      </c>
      <c r="L55" s="44">
        <v>32.369999999999997</v>
      </c>
      <c r="M55" s="45">
        <v>346.46</v>
      </c>
      <c r="N55" s="45">
        <v>612.86</v>
      </c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1229.79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>
        <v>97.4</v>
      </c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97.4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1059.3055999999999</v>
      </c>
      <c r="C64" s="53">
        <f t="shared" ref="C64:AG64" si="61">+C15+C23+C31+C39+C47+C48+C49+C50+C51+C52+C53+C54+C55+C56+C57+C58+C59+C60+C61+C62+C63</f>
        <v>2444.3200000000002</v>
      </c>
      <c r="D64" s="53">
        <f t="shared" si="61"/>
        <v>1143.5</v>
      </c>
      <c r="E64" s="53">
        <f t="shared" si="61"/>
        <v>2848.1063999999997</v>
      </c>
      <c r="F64" s="53">
        <f t="shared" si="61"/>
        <v>3068.4104000000002</v>
      </c>
      <c r="G64" s="53">
        <f t="shared" si="61"/>
        <v>3241.692</v>
      </c>
      <c r="H64" s="53">
        <f t="shared" si="61"/>
        <v>240.10999999999999</v>
      </c>
      <c r="I64" s="53">
        <f t="shared" si="61"/>
        <v>4248.7168000000001</v>
      </c>
      <c r="J64" s="53">
        <f t="shared" si="61"/>
        <v>4258.87</v>
      </c>
      <c r="K64" s="53">
        <f t="shared" si="61"/>
        <v>4432.5867999999991</v>
      </c>
      <c r="L64" s="53">
        <f t="shared" si="61"/>
        <v>3484.97</v>
      </c>
      <c r="M64" s="53">
        <f t="shared" si="61"/>
        <v>4845.6508000000003</v>
      </c>
      <c r="N64" s="53">
        <f t="shared" si="61"/>
        <v>5344.21</v>
      </c>
      <c r="O64" s="53">
        <f t="shared" si="61"/>
        <v>1193.7728</v>
      </c>
      <c r="P64" s="53">
        <f t="shared" si="61"/>
        <v>1059.9251999999999</v>
      </c>
      <c r="Q64" s="53">
        <f t="shared" si="61"/>
        <v>929.94119999999987</v>
      </c>
      <c r="R64" s="53">
        <f t="shared" si="61"/>
        <v>471.15</v>
      </c>
      <c r="S64" s="53">
        <f t="shared" si="61"/>
        <v>5516.3275999999996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49831.565600000002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6" si="62">D11</f>
        <v>CAJA 3 D</v>
      </c>
      <c r="E66" s="55" t="str">
        <f t="shared" si="62"/>
        <v>CAJA 4 D</v>
      </c>
      <c r="F66" s="55" t="str">
        <f t="shared" si="62"/>
        <v>CAJA 5 D</v>
      </c>
      <c r="G66" s="55" t="str">
        <f t="shared" si="62"/>
        <v>CAJA 6 D</v>
      </c>
      <c r="H66" s="55" t="str">
        <f t="shared" si="62"/>
        <v>CAJA 12 D</v>
      </c>
      <c r="I66" s="55" t="str">
        <f t="shared" si="62"/>
        <v>CAJA 1 N</v>
      </c>
      <c r="J66" s="55" t="str">
        <f t="shared" si="62"/>
        <v>CAJA 3 D</v>
      </c>
      <c r="K66" s="55" t="str">
        <f t="shared" si="62"/>
        <v>CAJA 4 N</v>
      </c>
      <c r="L66" s="55" t="str">
        <f t="shared" si="62"/>
        <v>CAJA 5 N</v>
      </c>
      <c r="M66" s="55" t="str">
        <f t="shared" si="62"/>
        <v>CAJA 6 N</v>
      </c>
      <c r="N66" s="55" t="str">
        <f t="shared" si="62"/>
        <v>CAJA 7 N</v>
      </c>
      <c r="O66" s="55" t="str">
        <f t="shared" si="62"/>
        <v>CAJA 8 N</v>
      </c>
      <c r="P66" s="55" t="str">
        <f t="shared" si="62"/>
        <v>CAJA 9 N</v>
      </c>
      <c r="Q66" s="55" t="str">
        <f t="shared" si="62"/>
        <v>CAJA 12 N</v>
      </c>
      <c r="R66" s="55" t="str">
        <f t="shared" si="62"/>
        <v>CAJA 14 N</v>
      </c>
      <c r="S66" s="55" t="str">
        <f t="shared" si="62"/>
        <v>CAJA 15 N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1059.1500000000001</v>
      </c>
      <c r="C67" s="57">
        <f t="shared" ref="C67:L67" si="63">C12</f>
        <v>2422.88</v>
      </c>
      <c r="D67" s="57">
        <f t="shared" si="63"/>
        <v>1140.6199999999999</v>
      </c>
      <c r="E67" s="57">
        <f t="shared" si="63"/>
        <v>2841.03</v>
      </c>
      <c r="F67" s="57">
        <f t="shared" si="63"/>
        <v>3066.81</v>
      </c>
      <c r="G67" s="57">
        <f t="shared" si="63"/>
        <v>3240.3</v>
      </c>
      <c r="H67" s="57">
        <f t="shared" si="63"/>
        <v>239.68</v>
      </c>
      <c r="I67" s="57">
        <f t="shared" si="63"/>
        <v>4242.79</v>
      </c>
      <c r="J67" s="57">
        <f t="shared" si="63"/>
        <v>4253.96</v>
      </c>
      <c r="K67" s="57">
        <f t="shared" si="63"/>
        <v>4428.92</v>
      </c>
      <c r="L67" s="57">
        <f t="shared" si="63"/>
        <v>3463.41</v>
      </c>
      <c r="M67" s="57">
        <f t="shared" ref="M67:AG67" si="64">M12</f>
        <v>4683.59</v>
      </c>
      <c r="N67" s="57">
        <f t="shared" si="64"/>
        <v>5417.89</v>
      </c>
      <c r="O67" s="57">
        <f t="shared" si="64"/>
        <v>1192.44</v>
      </c>
      <c r="P67" s="57">
        <f t="shared" si="64"/>
        <v>1043.27</v>
      </c>
      <c r="Q67" s="57">
        <f t="shared" si="64"/>
        <v>934.07</v>
      </c>
      <c r="R67" s="57">
        <f t="shared" si="64"/>
        <v>470.3</v>
      </c>
      <c r="S67" s="57">
        <f t="shared" si="64"/>
        <v>5514.27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49655.380000000005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1059.1500000000001</v>
      </c>
      <c r="C69" s="59">
        <f t="shared" ref="C69:L69" si="67">+C67+C68</f>
        <v>2422.88</v>
      </c>
      <c r="D69" s="59">
        <f t="shared" si="67"/>
        <v>1140.6199999999999</v>
      </c>
      <c r="E69" s="59">
        <f t="shared" si="67"/>
        <v>2841.03</v>
      </c>
      <c r="F69" s="59">
        <f t="shared" si="67"/>
        <v>3066.81</v>
      </c>
      <c r="G69" s="59">
        <f t="shared" si="67"/>
        <v>3240.3</v>
      </c>
      <c r="H69" s="59">
        <f t="shared" si="67"/>
        <v>239.68</v>
      </c>
      <c r="I69" s="59">
        <f t="shared" si="67"/>
        <v>4242.79</v>
      </c>
      <c r="J69" s="59">
        <f t="shared" si="67"/>
        <v>4253.96</v>
      </c>
      <c r="K69" s="59">
        <f t="shared" si="67"/>
        <v>4428.92</v>
      </c>
      <c r="L69" s="59">
        <f t="shared" si="67"/>
        <v>3463.41</v>
      </c>
      <c r="M69" s="59">
        <f t="shared" ref="M69:AG69" si="68">+M67+M68</f>
        <v>4683.59</v>
      </c>
      <c r="N69" s="59">
        <f t="shared" si="68"/>
        <v>5417.89</v>
      </c>
      <c r="O69" s="59">
        <f t="shared" si="68"/>
        <v>1192.44</v>
      </c>
      <c r="P69" s="59">
        <f t="shared" si="68"/>
        <v>1043.27</v>
      </c>
      <c r="Q69" s="59">
        <f t="shared" si="68"/>
        <v>934.07</v>
      </c>
      <c r="R69" s="59">
        <f t="shared" si="68"/>
        <v>470.3</v>
      </c>
      <c r="S69" s="59">
        <f t="shared" si="68"/>
        <v>5514.27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49655.380000000005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0.1555999999998221</v>
      </c>
      <c r="C70" s="57">
        <f t="shared" si="69"/>
        <v>21.440000000000055</v>
      </c>
      <c r="D70" s="57">
        <f t="shared" si="69"/>
        <v>2.8800000000001091</v>
      </c>
      <c r="E70" s="57">
        <f t="shared" si="69"/>
        <v>7.0763999999994667</v>
      </c>
      <c r="F70" s="57">
        <f t="shared" si="69"/>
        <v>1.6004000000002634</v>
      </c>
      <c r="G70" s="57">
        <f t="shared" si="69"/>
        <v>1.3919999999998254</v>
      </c>
      <c r="H70" s="57">
        <f t="shared" si="69"/>
        <v>0.4299999999999784</v>
      </c>
      <c r="I70" s="57">
        <f t="shared" si="69"/>
        <v>5.9268000000001848</v>
      </c>
      <c r="J70" s="57">
        <f t="shared" si="69"/>
        <v>4.9099999999998545</v>
      </c>
      <c r="K70" s="57">
        <f t="shared" si="69"/>
        <v>3.666799999999057</v>
      </c>
      <c r="L70" s="57">
        <f t="shared" si="69"/>
        <v>21.559999999999945</v>
      </c>
      <c r="M70" s="57">
        <f t="shared" ref="M70:AG70" si="70">+M64-M69</f>
        <v>162.0608000000002</v>
      </c>
      <c r="N70" s="57">
        <f t="shared" si="70"/>
        <v>-73.680000000000291</v>
      </c>
      <c r="O70" s="57">
        <f t="shared" si="70"/>
        <v>1.3327999999999065</v>
      </c>
      <c r="P70" s="57">
        <f t="shared" si="70"/>
        <v>16.655199999999923</v>
      </c>
      <c r="Q70" s="57">
        <f t="shared" si="70"/>
        <v>-4.128800000000183</v>
      </c>
      <c r="R70" s="57">
        <f t="shared" si="70"/>
        <v>0.84999999999996589</v>
      </c>
      <c r="S70" s="57">
        <f t="shared" si="70"/>
        <v>2.0575999999991836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176.18559999999727</v>
      </c>
    </row>
    <row r="71" spans="1:34" ht="101.25" customHeight="1" x14ac:dyDescent="0.25">
      <c r="A71" s="77" t="s">
        <v>96</v>
      </c>
      <c r="B71" s="14"/>
      <c r="C71" s="14" t="s">
        <v>121</v>
      </c>
      <c r="D71" s="14"/>
      <c r="E71" s="14"/>
      <c r="F71" s="14"/>
      <c r="G71" s="14"/>
      <c r="H71" s="14"/>
      <c r="I71" s="14" t="s">
        <v>122</v>
      </c>
      <c r="J71" s="14"/>
      <c r="K71" s="14"/>
      <c r="L71" s="14" t="s">
        <v>121</v>
      </c>
      <c r="M71" s="29" t="s">
        <v>123</v>
      </c>
      <c r="N71" s="29" t="s">
        <v>126</v>
      </c>
      <c r="O71" s="29"/>
      <c r="P71" s="29" t="s">
        <v>128</v>
      </c>
      <c r="Q71" s="29" t="s">
        <v>131</v>
      </c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M72" s="12" t="s">
        <v>124</v>
      </c>
      <c r="N72" s="12" t="s">
        <v>127</v>
      </c>
      <c r="P72" s="12" t="s">
        <v>129</v>
      </c>
      <c r="AH72" s="47"/>
    </row>
    <row r="73" spans="1:34" x14ac:dyDescent="0.25">
      <c r="M73" s="12" t="s">
        <v>125</v>
      </c>
      <c r="P73" s="12" t="s">
        <v>130</v>
      </c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2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95"/>
  <sheetViews>
    <sheetView workbookViewId="0">
      <pane xSplit="1" ySplit="4" topLeftCell="AD44" activePane="bottomRight" state="frozen"/>
      <selection pane="topRight" activeCell="B1" sqref="B1"/>
      <selection pane="bottomLeft" activeCell="A5" sqref="A5"/>
      <selection pane="bottomRight" activeCell="AH43" sqref="AH4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44571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4.6399999999999997</v>
      </c>
      <c r="C8" s="1" t="s">
        <v>38</v>
      </c>
      <c r="D8" s="2">
        <v>4.6399999999999997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57</v>
      </c>
      <c r="E11" s="5" t="s">
        <v>58</v>
      </c>
      <c r="F11" s="5" t="s">
        <v>63</v>
      </c>
      <c r="G11" s="5" t="s">
        <v>64</v>
      </c>
      <c r="H11" s="5" t="s">
        <v>67</v>
      </c>
      <c r="I11" s="5" t="s">
        <v>68</v>
      </c>
      <c r="J11" s="5" t="s">
        <v>69</v>
      </c>
      <c r="K11" s="5" t="s">
        <v>70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2370.35</v>
      </c>
      <c r="C12" s="26">
        <v>2534.0500000000002</v>
      </c>
      <c r="D12" s="26">
        <v>1952.63</v>
      </c>
      <c r="E12" s="26">
        <v>2668.95</v>
      </c>
      <c r="F12" s="26">
        <v>1731.67</v>
      </c>
      <c r="G12" s="26">
        <v>4098.07</v>
      </c>
      <c r="H12" s="26">
        <v>1073.07</v>
      </c>
      <c r="I12" s="26">
        <v>1880.88</v>
      </c>
      <c r="J12" s="26">
        <v>781.67</v>
      </c>
      <c r="K12" s="26">
        <v>1503.27</v>
      </c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20594.61</v>
      </c>
      <c r="AI12" s="26">
        <v>20594.59</v>
      </c>
      <c r="AJ12" s="69">
        <f>+AI12-AH12</f>
        <v>-2.0000000000436557E-2</v>
      </c>
    </row>
    <row r="13" spans="1:36" ht="19.5" customHeight="1" x14ac:dyDescent="0.25">
      <c r="A13" s="25" t="s">
        <v>117</v>
      </c>
      <c r="B13" s="26">
        <v>36</v>
      </c>
      <c r="C13" s="26"/>
      <c r="D13" s="26"/>
      <c r="E13" s="26"/>
      <c r="F13" s="26">
        <v>0</v>
      </c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36</v>
      </c>
      <c r="AI13" s="26"/>
      <c r="AJ13" s="69">
        <f>+AI13-AH13</f>
        <v>-36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>
        <v>0</v>
      </c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49.1</v>
      </c>
      <c r="C15" s="23">
        <v>97.7</v>
      </c>
      <c r="D15" s="23">
        <v>0</v>
      </c>
      <c r="E15" s="23">
        <v>94.5</v>
      </c>
      <c r="F15" s="23">
        <v>48.5</v>
      </c>
      <c r="G15" s="23">
        <v>69.400000000000006</v>
      </c>
      <c r="H15" s="23">
        <v>75</v>
      </c>
      <c r="I15" s="23">
        <v>83.5</v>
      </c>
      <c r="J15" s="23">
        <v>27.9</v>
      </c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545.6</v>
      </c>
    </row>
    <row r="16" spans="1:36" s="32" customFormat="1" x14ac:dyDescent="0.25">
      <c r="A16" s="30" t="s">
        <v>20</v>
      </c>
      <c r="B16" s="31">
        <v>177</v>
      </c>
      <c r="C16" s="31">
        <v>255</v>
      </c>
      <c r="D16" s="31">
        <v>138</v>
      </c>
      <c r="E16" s="31">
        <v>239</v>
      </c>
      <c r="F16" s="31">
        <v>133</v>
      </c>
      <c r="G16" s="31">
        <v>415</v>
      </c>
      <c r="H16" s="31">
        <v>124</v>
      </c>
      <c r="I16" s="31">
        <v>178</v>
      </c>
      <c r="J16" s="31">
        <v>36</v>
      </c>
      <c r="K16" s="31">
        <v>161</v>
      </c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1856</v>
      </c>
      <c r="AJ16" s="70"/>
    </row>
    <row r="17" spans="1:36" s="47" customFormat="1" x14ac:dyDescent="0.25">
      <c r="A17" s="46" t="s">
        <v>27</v>
      </c>
      <c r="B17" s="22">
        <f>B16*$B$8</f>
        <v>821.28</v>
      </c>
      <c r="C17" s="22">
        <f>C16*$B$8</f>
        <v>1183.1999999999998</v>
      </c>
      <c r="D17" s="22">
        <f t="shared" ref="D17:AG17" si="2">D16*$B$8</f>
        <v>640.31999999999994</v>
      </c>
      <c r="E17" s="22">
        <f t="shared" si="2"/>
        <v>1108.96</v>
      </c>
      <c r="F17" s="22">
        <f t="shared" si="2"/>
        <v>617.12</v>
      </c>
      <c r="G17" s="22">
        <f t="shared" si="2"/>
        <v>1925.6</v>
      </c>
      <c r="H17" s="22">
        <f t="shared" si="2"/>
        <v>575.36</v>
      </c>
      <c r="I17" s="22">
        <f t="shared" si="2"/>
        <v>825.92</v>
      </c>
      <c r="J17" s="22">
        <f t="shared" si="2"/>
        <v>167.04</v>
      </c>
      <c r="K17" s="22">
        <f t="shared" si="2"/>
        <v>747.04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8611.84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177</v>
      </c>
      <c r="C22" s="20">
        <f t="shared" ref="C22:AG23" si="5">+C16+C18+C20</f>
        <v>255</v>
      </c>
      <c r="D22" s="20">
        <f t="shared" si="5"/>
        <v>138</v>
      </c>
      <c r="E22" s="20">
        <f t="shared" si="5"/>
        <v>239</v>
      </c>
      <c r="F22" s="20">
        <f t="shared" si="5"/>
        <v>133</v>
      </c>
      <c r="G22" s="20">
        <f t="shared" si="5"/>
        <v>415</v>
      </c>
      <c r="H22" s="20">
        <f t="shared" si="5"/>
        <v>124</v>
      </c>
      <c r="I22" s="20">
        <f t="shared" si="5"/>
        <v>178</v>
      </c>
      <c r="J22" s="20">
        <f t="shared" si="5"/>
        <v>36</v>
      </c>
      <c r="K22" s="20">
        <f t="shared" si="5"/>
        <v>161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1856</v>
      </c>
    </row>
    <row r="23" spans="1:36" s="47" customFormat="1" x14ac:dyDescent="0.25">
      <c r="A23" s="48" t="s">
        <v>26</v>
      </c>
      <c r="B23" s="19">
        <f>+B17+B19+B21</f>
        <v>821.28</v>
      </c>
      <c r="C23" s="19">
        <f t="shared" si="5"/>
        <v>1183.1999999999998</v>
      </c>
      <c r="D23" s="19">
        <f t="shared" si="5"/>
        <v>640.31999999999994</v>
      </c>
      <c r="E23" s="19">
        <f t="shared" si="5"/>
        <v>1108.96</v>
      </c>
      <c r="F23" s="19">
        <f t="shared" si="5"/>
        <v>617.12</v>
      </c>
      <c r="G23" s="19">
        <f t="shared" si="5"/>
        <v>1925.6</v>
      </c>
      <c r="H23" s="19">
        <f t="shared" si="5"/>
        <v>575.36</v>
      </c>
      <c r="I23" s="19">
        <f t="shared" si="5"/>
        <v>825.92</v>
      </c>
      <c r="J23" s="19">
        <f t="shared" si="5"/>
        <v>167.04</v>
      </c>
      <c r="K23" s="19">
        <f t="shared" si="5"/>
        <v>747.04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8611.84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>
        <v>3</v>
      </c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3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13.919999999999998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13.919999999999998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3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3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13.919999999999998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13.919999999999998</v>
      </c>
    </row>
    <row r="32" spans="1:36" x14ac:dyDescent="0.25">
      <c r="A32" s="13" t="s">
        <v>34</v>
      </c>
      <c r="B32" s="36">
        <v>11.57</v>
      </c>
      <c r="C32" s="36">
        <v>42.63</v>
      </c>
      <c r="D32" s="36"/>
      <c r="E32" s="36">
        <v>35.26</v>
      </c>
      <c r="F32" s="36"/>
      <c r="G32" s="36"/>
      <c r="H32" s="36"/>
      <c r="I32" s="36">
        <v>13</v>
      </c>
      <c r="J32" s="36">
        <v>11.82</v>
      </c>
      <c r="K32" s="36">
        <v>40</v>
      </c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154.28</v>
      </c>
    </row>
    <row r="33" spans="1:34" s="47" customFormat="1" x14ac:dyDescent="0.25">
      <c r="A33" s="46" t="s">
        <v>35</v>
      </c>
      <c r="B33" s="22">
        <f>B32*$B$8</f>
        <v>53.684799999999996</v>
      </c>
      <c r="C33" s="22">
        <f t="shared" ref="C33:AG33" si="12">C32*$B$8</f>
        <v>197.8032</v>
      </c>
      <c r="D33" s="22">
        <f t="shared" si="12"/>
        <v>0</v>
      </c>
      <c r="E33" s="22">
        <f t="shared" si="12"/>
        <v>163.60639999999998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60.319999999999993</v>
      </c>
      <c r="J33" s="22">
        <f t="shared" si="12"/>
        <v>54.844799999999999</v>
      </c>
      <c r="K33" s="22">
        <f t="shared" si="12"/>
        <v>185.6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715.85919999999999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11.57</v>
      </c>
      <c r="C38" s="20">
        <f t="shared" ref="C38:AG39" si="15">+C32+C34+C36</f>
        <v>42.63</v>
      </c>
      <c r="D38" s="20">
        <f t="shared" si="15"/>
        <v>0</v>
      </c>
      <c r="E38" s="20">
        <f t="shared" si="15"/>
        <v>35.26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13</v>
      </c>
      <c r="J38" s="20">
        <f t="shared" si="15"/>
        <v>11.82</v>
      </c>
      <c r="K38" s="20">
        <f t="shared" si="15"/>
        <v>40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154.28</v>
      </c>
    </row>
    <row r="39" spans="1:34" s="47" customFormat="1" x14ac:dyDescent="0.25">
      <c r="A39" s="48" t="s">
        <v>42</v>
      </c>
      <c r="B39" s="19">
        <f>+B33+B35+B37</f>
        <v>53.684799999999996</v>
      </c>
      <c r="C39" s="19">
        <f t="shared" si="15"/>
        <v>197.8032</v>
      </c>
      <c r="D39" s="19">
        <f t="shared" si="15"/>
        <v>0</v>
      </c>
      <c r="E39" s="19">
        <f t="shared" si="15"/>
        <v>163.60639999999998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60.319999999999993</v>
      </c>
      <c r="J39" s="19">
        <f t="shared" si="15"/>
        <v>54.844799999999999</v>
      </c>
      <c r="K39" s="19">
        <f t="shared" si="15"/>
        <v>185.6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715.85919999999999</v>
      </c>
    </row>
    <row r="40" spans="1:34" x14ac:dyDescent="0.25">
      <c r="A40" s="13" t="s">
        <v>43</v>
      </c>
      <c r="B40" s="36"/>
      <c r="C40" s="36"/>
      <c r="D40" s="36"/>
      <c r="E40" s="36">
        <v>0</v>
      </c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1118</v>
      </c>
      <c r="C49" s="44">
        <v>792.91</v>
      </c>
      <c r="D49" s="44">
        <v>889.23</v>
      </c>
      <c r="E49" s="44">
        <v>815.78</v>
      </c>
      <c r="F49" s="44">
        <v>844.7</v>
      </c>
      <c r="G49" s="44">
        <v>1390.35</v>
      </c>
      <c r="H49" s="44">
        <v>347.04</v>
      </c>
      <c r="I49" s="44">
        <v>905.36</v>
      </c>
      <c r="J49" s="44">
        <v>300.63</v>
      </c>
      <c r="K49" s="44">
        <v>372.08</v>
      </c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7776.079999999999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>
        <v>14.25</v>
      </c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14.25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363.82</v>
      </c>
      <c r="C53" s="44">
        <v>235.27</v>
      </c>
      <c r="D53" s="44">
        <v>287.47000000000003</v>
      </c>
      <c r="E53" s="44">
        <v>488.19</v>
      </c>
      <c r="F53" s="44">
        <v>196.9</v>
      </c>
      <c r="G53" s="44">
        <v>473.14</v>
      </c>
      <c r="H53" s="44">
        <v>0</v>
      </c>
      <c r="I53" s="44"/>
      <c r="J53" s="44">
        <v>236.89</v>
      </c>
      <c r="K53" s="44">
        <v>207.88</v>
      </c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2489.56</v>
      </c>
    </row>
    <row r="54" spans="1:34" x14ac:dyDescent="0.25">
      <c r="A54" s="17" t="s">
        <v>114</v>
      </c>
      <c r="B54" s="44"/>
      <c r="C54" s="44">
        <v>21.91</v>
      </c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21.91</v>
      </c>
    </row>
    <row r="55" spans="1:34" x14ac:dyDescent="0.25">
      <c r="A55" s="17" t="s">
        <v>52</v>
      </c>
      <c r="B55" s="44">
        <v>0</v>
      </c>
      <c r="C55" s="44">
        <v>10</v>
      </c>
      <c r="D55" s="44">
        <v>40.380000000000003</v>
      </c>
      <c r="E55" s="44">
        <v>0</v>
      </c>
      <c r="F55" s="44">
        <v>27.74</v>
      </c>
      <c r="G55" s="44">
        <v>229.15</v>
      </c>
      <c r="H55" s="44">
        <v>84.07</v>
      </c>
      <c r="I55" s="44">
        <v>7.52</v>
      </c>
      <c r="J55" s="44"/>
      <c r="K55" s="44">
        <v>5.57</v>
      </c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404.42999999999995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>
        <v>97.4</v>
      </c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97.4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2405.8848000000003</v>
      </c>
      <c r="C64" s="53">
        <f t="shared" ref="C64:AG64" si="21">+C15+C23+C31+C39+C47+C48+C49+C50+C51+C52+C53+C54+C55+C56+C57+C58+C59+C60+C61+C62+C63</f>
        <v>2538.7931999999996</v>
      </c>
      <c r="D64" s="53">
        <f t="shared" si="21"/>
        <v>1954.8000000000002</v>
      </c>
      <c r="E64" s="53">
        <f t="shared" si="21"/>
        <v>2671.0364</v>
      </c>
      <c r="F64" s="53">
        <f t="shared" si="21"/>
        <v>1749.2100000000003</v>
      </c>
      <c r="G64" s="53">
        <f t="shared" si="21"/>
        <v>4101.5599999999995</v>
      </c>
      <c r="H64" s="53">
        <f t="shared" si="21"/>
        <v>1081.47</v>
      </c>
      <c r="I64" s="53">
        <f t="shared" si="21"/>
        <v>1882.62</v>
      </c>
      <c r="J64" s="53">
        <f t="shared" si="21"/>
        <v>787.3048</v>
      </c>
      <c r="K64" s="53">
        <f t="shared" si="21"/>
        <v>1518.1699999999998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20690.849200000001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3 D</v>
      </c>
      <c r="E66" s="55" t="str">
        <f t="shared" si="22"/>
        <v>CAJA 3 N</v>
      </c>
      <c r="F66" s="55" t="str">
        <f t="shared" si="22"/>
        <v>CAJA 6 D</v>
      </c>
      <c r="G66" s="55" t="str">
        <f t="shared" si="22"/>
        <v>CAJA 6 N</v>
      </c>
      <c r="H66" s="55" t="str">
        <f t="shared" si="22"/>
        <v>CAJA 8 D</v>
      </c>
      <c r="I66" s="55" t="str">
        <f t="shared" si="22"/>
        <v>CAJA 8 N</v>
      </c>
      <c r="J66" s="55" t="str">
        <f t="shared" si="22"/>
        <v>CAJA 9 D</v>
      </c>
      <c r="K66" s="55" t="str">
        <f t="shared" si="22"/>
        <v>CAJA 9 N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2370.35</v>
      </c>
      <c r="C67" s="57">
        <f t="shared" ref="C67:L67" si="23">C12</f>
        <v>2534.0500000000002</v>
      </c>
      <c r="D67" s="57">
        <f t="shared" si="23"/>
        <v>1952.63</v>
      </c>
      <c r="E67" s="57">
        <f t="shared" si="23"/>
        <v>2668.95</v>
      </c>
      <c r="F67" s="57">
        <f t="shared" si="23"/>
        <v>1731.67</v>
      </c>
      <c r="G67" s="57">
        <f t="shared" si="23"/>
        <v>4098.07</v>
      </c>
      <c r="H67" s="57">
        <f t="shared" si="23"/>
        <v>1073.07</v>
      </c>
      <c r="I67" s="57">
        <f t="shared" si="23"/>
        <v>1880.88</v>
      </c>
      <c r="J67" s="57">
        <f t="shared" si="23"/>
        <v>781.67</v>
      </c>
      <c r="K67" s="57">
        <f t="shared" si="23"/>
        <v>1503.27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20594.61</v>
      </c>
    </row>
    <row r="68" spans="1:34" s="47" customFormat="1" x14ac:dyDescent="0.25">
      <c r="A68" s="58" t="s">
        <v>93</v>
      </c>
      <c r="B68" s="59">
        <f t="shared" ref="B68:AG68" si="24">+B13+B14</f>
        <v>36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36</v>
      </c>
    </row>
    <row r="69" spans="1:34" s="47" customFormat="1" x14ac:dyDescent="0.25">
      <c r="A69" s="58" t="s">
        <v>94</v>
      </c>
      <c r="B69" s="59">
        <f>+B67+B68</f>
        <v>2406.35</v>
      </c>
      <c r="C69" s="59">
        <f t="shared" ref="C69:AG69" si="25">+C67+C68</f>
        <v>2534.0500000000002</v>
      </c>
      <c r="D69" s="59">
        <f t="shared" si="25"/>
        <v>1952.63</v>
      </c>
      <c r="E69" s="59">
        <f t="shared" si="25"/>
        <v>2668.95</v>
      </c>
      <c r="F69" s="59">
        <f t="shared" si="25"/>
        <v>1731.67</v>
      </c>
      <c r="G69" s="59">
        <f t="shared" si="25"/>
        <v>4098.07</v>
      </c>
      <c r="H69" s="59">
        <f t="shared" si="25"/>
        <v>1073.07</v>
      </c>
      <c r="I69" s="59">
        <f t="shared" si="25"/>
        <v>1880.88</v>
      </c>
      <c r="J69" s="59">
        <f t="shared" si="25"/>
        <v>781.67</v>
      </c>
      <c r="K69" s="59">
        <f t="shared" si="25"/>
        <v>1503.27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20630.61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-0.46519999999964057</v>
      </c>
      <c r="C70" s="57">
        <f t="shared" si="26"/>
        <v>4.7431999999994332</v>
      </c>
      <c r="D70" s="57">
        <f t="shared" si="26"/>
        <v>2.1700000000000728</v>
      </c>
      <c r="E70" s="57">
        <f t="shared" si="26"/>
        <v>2.0864000000001397</v>
      </c>
      <c r="F70" s="57">
        <f t="shared" si="26"/>
        <v>17.540000000000191</v>
      </c>
      <c r="G70" s="57">
        <f t="shared" si="26"/>
        <v>3.4899999999997817</v>
      </c>
      <c r="H70" s="57">
        <f t="shared" si="26"/>
        <v>8.4000000000000909</v>
      </c>
      <c r="I70" s="57">
        <f t="shared" si="26"/>
        <v>1.7399999999997817</v>
      </c>
      <c r="J70" s="57">
        <f t="shared" si="26"/>
        <v>5.6348000000000411</v>
      </c>
      <c r="K70" s="57">
        <f t="shared" si="26"/>
        <v>14.899999999999864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60.239199999999755</v>
      </c>
    </row>
    <row r="71" spans="1:34" ht="112.5" customHeight="1" x14ac:dyDescent="0.25">
      <c r="A71" s="77" t="s">
        <v>96</v>
      </c>
      <c r="B71" s="14" t="s">
        <v>132</v>
      </c>
      <c r="C71" s="14"/>
      <c r="D71" s="14"/>
      <c r="E71" s="14"/>
      <c r="F71" s="14"/>
      <c r="G71" s="14"/>
      <c r="H71" s="14" t="s">
        <v>133</v>
      </c>
      <c r="I71" s="14"/>
      <c r="J71" s="14"/>
      <c r="K71" s="14" t="s">
        <v>134</v>
      </c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3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95"/>
  <sheetViews>
    <sheetView workbookViewId="0">
      <pane xSplit="1" ySplit="4" topLeftCell="AE38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44571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4.6399999999999997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 t="s">
        <v>58</v>
      </c>
      <c r="F11" s="5" t="s">
        <v>59</v>
      </c>
      <c r="G11" s="5" t="s">
        <v>62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1630.08</v>
      </c>
      <c r="C12" s="26">
        <v>1546.69</v>
      </c>
      <c r="D12" s="26">
        <v>2173.39</v>
      </c>
      <c r="E12" s="26">
        <v>974.34</v>
      </c>
      <c r="F12" s="26">
        <v>495.8</v>
      </c>
      <c r="G12" s="26">
        <v>1022.59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7842.89</v>
      </c>
      <c r="AI12" s="26">
        <v>7842.89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188.7</v>
      </c>
      <c r="D15" s="23">
        <v>28.5</v>
      </c>
      <c r="E15" s="23">
        <v>16</v>
      </c>
      <c r="F15" s="23">
        <v>58</v>
      </c>
      <c r="G15" s="23">
        <v>11.9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303.09999999999997</v>
      </c>
    </row>
    <row r="16" spans="1:36" s="32" customFormat="1" x14ac:dyDescent="0.25">
      <c r="A16" s="30" t="s">
        <v>20</v>
      </c>
      <c r="B16" s="31">
        <v>120</v>
      </c>
      <c r="C16" s="31">
        <v>167</v>
      </c>
      <c r="D16" s="31">
        <v>212</v>
      </c>
      <c r="E16" s="31">
        <v>76</v>
      </c>
      <c r="F16" s="31">
        <v>55</v>
      </c>
      <c r="G16" s="31">
        <v>114</v>
      </c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744</v>
      </c>
      <c r="AJ16" s="70"/>
    </row>
    <row r="17" spans="1:36" s="47" customFormat="1" x14ac:dyDescent="0.25">
      <c r="A17" s="46" t="s">
        <v>27</v>
      </c>
      <c r="B17" s="22">
        <f>B16*$B$8</f>
        <v>556.79999999999995</v>
      </c>
      <c r="C17" s="22">
        <f>C16*$B$8</f>
        <v>774.88</v>
      </c>
      <c r="D17" s="22">
        <f t="shared" ref="D17:AG17" si="2">D16*$B$8</f>
        <v>983.68</v>
      </c>
      <c r="E17" s="22">
        <f t="shared" si="2"/>
        <v>352.64</v>
      </c>
      <c r="F17" s="22">
        <f t="shared" si="2"/>
        <v>255.2</v>
      </c>
      <c r="G17" s="22">
        <f t="shared" si="2"/>
        <v>528.95999999999992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3452.1599999999994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120</v>
      </c>
      <c r="C22" s="20">
        <f t="shared" ref="C22:AG23" si="5">+C16+C18+C20</f>
        <v>167</v>
      </c>
      <c r="D22" s="20">
        <f t="shared" si="5"/>
        <v>212</v>
      </c>
      <c r="E22" s="20">
        <f t="shared" si="5"/>
        <v>76</v>
      </c>
      <c r="F22" s="20">
        <f t="shared" si="5"/>
        <v>55</v>
      </c>
      <c r="G22" s="20">
        <f t="shared" si="5"/>
        <v>114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744</v>
      </c>
    </row>
    <row r="23" spans="1:36" s="47" customFormat="1" x14ac:dyDescent="0.25">
      <c r="A23" s="48" t="s">
        <v>26</v>
      </c>
      <c r="B23" s="19">
        <f>+B17+B19+B21</f>
        <v>556.79999999999995</v>
      </c>
      <c r="C23" s="19">
        <f t="shared" si="5"/>
        <v>774.88</v>
      </c>
      <c r="D23" s="19">
        <f t="shared" si="5"/>
        <v>983.68</v>
      </c>
      <c r="E23" s="19">
        <f t="shared" si="5"/>
        <v>352.64</v>
      </c>
      <c r="F23" s="19">
        <f t="shared" si="5"/>
        <v>255.2</v>
      </c>
      <c r="G23" s="19">
        <f t="shared" si="5"/>
        <v>528.95999999999992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3452.1599999999994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530.9</v>
      </c>
      <c r="C49" s="44">
        <v>264.74</v>
      </c>
      <c r="D49" s="44">
        <v>983.98</v>
      </c>
      <c r="E49" s="44">
        <v>197.15</v>
      </c>
      <c r="F49" s="44">
        <v>121.77</v>
      </c>
      <c r="G49" s="44">
        <v>384.25</v>
      </c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2482.79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455.66</v>
      </c>
      <c r="C53" s="44">
        <v>321.72000000000003</v>
      </c>
      <c r="D53" s="44">
        <v>181.85</v>
      </c>
      <c r="E53" s="44">
        <v>392.23</v>
      </c>
      <c r="F53" s="44">
        <v>26.65</v>
      </c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1378.1100000000001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>
        <v>17.399999999999999</v>
      </c>
      <c r="F55" s="44">
        <v>35.159999999999997</v>
      </c>
      <c r="G55" s="44">
        <v>99.01</v>
      </c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151.57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>
        <v>97.4</v>
      </c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97.4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1640.76</v>
      </c>
      <c r="C64" s="53">
        <f t="shared" ref="C64:AG64" si="21">+C15+C23+C31+C39+C47+C48+C49+C50+C51+C52+C53+C54+C55+C56+C57+C58+C59+C60+C61+C62+C63</f>
        <v>1550.04</v>
      </c>
      <c r="D64" s="53">
        <f t="shared" si="21"/>
        <v>2178.0099999999998</v>
      </c>
      <c r="E64" s="53">
        <f t="shared" si="21"/>
        <v>975.42</v>
      </c>
      <c r="F64" s="53">
        <f t="shared" si="21"/>
        <v>496.78</v>
      </c>
      <c r="G64" s="53">
        <f t="shared" si="21"/>
        <v>1024.1199999999999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7865.1299999999992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N</v>
      </c>
      <c r="E66" s="55" t="str">
        <f t="shared" si="22"/>
        <v>CAJA 3 N</v>
      </c>
      <c r="F66" s="55" t="str">
        <f t="shared" si="22"/>
        <v>CAJA 4 D</v>
      </c>
      <c r="G66" s="55" t="str">
        <f t="shared" si="22"/>
        <v>CAJA 5 N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1630.08</v>
      </c>
      <c r="C67" s="57">
        <f t="shared" ref="C67:L67" si="23">C12</f>
        <v>1546.69</v>
      </c>
      <c r="D67" s="57">
        <f t="shared" si="23"/>
        <v>2173.39</v>
      </c>
      <c r="E67" s="57">
        <f t="shared" si="23"/>
        <v>974.34</v>
      </c>
      <c r="F67" s="57">
        <f t="shared" si="23"/>
        <v>495.8</v>
      </c>
      <c r="G67" s="57">
        <f t="shared" si="23"/>
        <v>1022.59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7842.89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1630.08</v>
      </c>
      <c r="C69" s="59">
        <f t="shared" ref="C69:AG69" si="25">+C67+C68</f>
        <v>1546.69</v>
      </c>
      <c r="D69" s="59">
        <f t="shared" si="25"/>
        <v>2173.39</v>
      </c>
      <c r="E69" s="59">
        <f t="shared" si="25"/>
        <v>974.34</v>
      </c>
      <c r="F69" s="59">
        <f t="shared" si="25"/>
        <v>495.8</v>
      </c>
      <c r="G69" s="59">
        <f t="shared" si="25"/>
        <v>1022.59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7842.89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10.680000000000064</v>
      </c>
      <c r="C70" s="57">
        <f t="shared" si="26"/>
        <v>3.3499999999999091</v>
      </c>
      <c r="D70" s="57">
        <f t="shared" si="26"/>
        <v>4.6199999999998909</v>
      </c>
      <c r="E70" s="57">
        <f t="shared" si="26"/>
        <v>1.0799999999999272</v>
      </c>
      <c r="F70" s="57">
        <f t="shared" si="26"/>
        <v>0.97999999999996135</v>
      </c>
      <c r="G70" s="57">
        <f t="shared" si="26"/>
        <v>1.529999999999859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22.239999999999611</v>
      </c>
    </row>
    <row r="71" spans="1:34" ht="95.25" customHeight="1" x14ac:dyDescent="0.25">
      <c r="A71" s="77" t="s">
        <v>96</v>
      </c>
      <c r="B71" s="14" t="s">
        <v>135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4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95"/>
  <sheetViews>
    <sheetView workbookViewId="0">
      <pane xSplit="1" ySplit="4" topLeftCell="AE9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44571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4.6399999999999997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2722.81</v>
      </c>
      <c r="C12" s="26">
        <v>3213.6</v>
      </c>
      <c r="D12" s="26">
        <v>1893.57</v>
      </c>
      <c r="E12" s="26">
        <v>2202.48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10032.459999999999</v>
      </c>
      <c r="AI12" s="26">
        <v>10032.42</v>
      </c>
      <c r="AJ12" s="69">
        <f>+AI12-AH12</f>
        <v>-3.9999999999054126E-2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228.2</v>
      </c>
      <c r="C15" s="23">
        <v>362.4</v>
      </c>
      <c r="D15" s="23">
        <v>67.8</v>
      </c>
      <c r="E15" s="23">
        <v>236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894.39999999999986</v>
      </c>
    </row>
    <row r="16" spans="1:36" s="32" customFormat="1" x14ac:dyDescent="0.25">
      <c r="A16" s="30" t="s">
        <v>20</v>
      </c>
      <c r="B16" s="31">
        <v>256</v>
      </c>
      <c r="C16" s="31">
        <v>165</v>
      </c>
      <c r="D16" s="31">
        <v>85</v>
      </c>
      <c r="E16" s="31">
        <v>146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652</v>
      </c>
      <c r="AJ16" s="70"/>
    </row>
    <row r="17" spans="1:36" s="47" customFormat="1" x14ac:dyDescent="0.25">
      <c r="A17" s="46" t="s">
        <v>27</v>
      </c>
      <c r="B17" s="22">
        <f>B16*$B$8</f>
        <v>1187.8399999999999</v>
      </c>
      <c r="C17" s="22">
        <f>C16*$B$8</f>
        <v>765.59999999999991</v>
      </c>
      <c r="D17" s="22">
        <f t="shared" ref="D17:AG17" si="2">D16*$B$8</f>
        <v>394.4</v>
      </c>
      <c r="E17" s="22">
        <f t="shared" si="2"/>
        <v>677.43999999999994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3025.2799999999997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256</v>
      </c>
      <c r="C22" s="20">
        <f t="shared" ref="C22:AG23" si="5">+C16+C18+C20</f>
        <v>165</v>
      </c>
      <c r="D22" s="20">
        <f t="shared" si="5"/>
        <v>85</v>
      </c>
      <c r="E22" s="20">
        <f t="shared" si="5"/>
        <v>146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652</v>
      </c>
    </row>
    <row r="23" spans="1:36" s="47" customFormat="1" x14ac:dyDescent="0.25">
      <c r="A23" s="48" t="s">
        <v>26</v>
      </c>
      <c r="B23" s="19">
        <f>+B17+B19+B21</f>
        <v>1187.8399999999999</v>
      </c>
      <c r="C23" s="19">
        <f t="shared" si="5"/>
        <v>765.59999999999991</v>
      </c>
      <c r="D23" s="19">
        <f t="shared" si="5"/>
        <v>394.4</v>
      </c>
      <c r="E23" s="19">
        <f t="shared" si="5"/>
        <v>677.43999999999994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3025.2799999999997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>
        <v>30</v>
      </c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30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139.19999999999999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139.19999999999999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30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30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139.19999999999999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139.19999999999999</v>
      </c>
    </row>
    <row r="40" spans="1:34" x14ac:dyDescent="0.25">
      <c r="A40" s="13" t="s">
        <v>43</v>
      </c>
      <c r="B40" s="36"/>
      <c r="C40" s="36"/>
      <c r="D40" s="36"/>
      <c r="E40" s="36">
        <v>31.96</v>
      </c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31.96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148.2944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148.2944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31.96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31.96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148.2944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148.2944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688.12</v>
      </c>
      <c r="C49" s="44">
        <v>977.55</v>
      </c>
      <c r="D49" s="44">
        <v>660.11</v>
      </c>
      <c r="E49" s="44">
        <v>364.51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2690.29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614.74</v>
      </c>
      <c r="C53" s="44">
        <v>1102.93</v>
      </c>
      <c r="D53" s="44">
        <v>773.79</v>
      </c>
      <c r="E53" s="44">
        <v>639.11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3130.57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6.26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6.26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2725.16</v>
      </c>
      <c r="C64" s="53">
        <f t="shared" ref="C64:AG64" si="21">+C15+C23+C31+C39+C47+C48+C49+C50+C51+C52+C53+C54+C55+C56+C57+C58+C59+C60+C61+C62+C63</f>
        <v>3208.4800000000005</v>
      </c>
      <c r="D64" s="53">
        <f t="shared" si="21"/>
        <v>1896.1</v>
      </c>
      <c r="E64" s="53">
        <f t="shared" si="21"/>
        <v>2204.5544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10034.294399999999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2722.81</v>
      </c>
      <c r="C67" s="57">
        <f t="shared" ref="C67:L67" si="23">C12</f>
        <v>3213.6</v>
      </c>
      <c r="D67" s="57">
        <f t="shared" si="23"/>
        <v>1893.57</v>
      </c>
      <c r="E67" s="57">
        <f t="shared" si="23"/>
        <v>2202.48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10032.459999999999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2722.81</v>
      </c>
      <c r="C69" s="59">
        <f t="shared" ref="C69:AG69" si="25">+C67+C68</f>
        <v>3213.6</v>
      </c>
      <c r="D69" s="59">
        <f t="shared" si="25"/>
        <v>1893.57</v>
      </c>
      <c r="E69" s="59">
        <f t="shared" si="25"/>
        <v>2202.48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10032.459999999999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2.3499999999999091</v>
      </c>
      <c r="C70" s="57">
        <f t="shared" si="26"/>
        <v>-5.1199999999994361</v>
      </c>
      <c r="D70" s="57">
        <f t="shared" si="26"/>
        <v>2.5299999999999727</v>
      </c>
      <c r="E70" s="57">
        <f t="shared" si="26"/>
        <v>2.0743999999999687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1.8344000000004144</v>
      </c>
    </row>
    <row r="71" spans="1:34" ht="107.25" customHeight="1" x14ac:dyDescent="0.25">
      <c r="A71" s="77" t="s">
        <v>96</v>
      </c>
      <c r="B71" s="14"/>
      <c r="C71" s="14" t="s">
        <v>140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C72" s="12" t="s">
        <v>141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5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95"/>
  <sheetViews>
    <sheetView workbookViewId="0">
      <pane xSplit="1" ySplit="4" topLeftCell="AE6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 t="s">
        <v>136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4.6399999999999997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1362.52</v>
      </c>
      <c r="C12" s="26">
        <v>1778.34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3140.8599999999997</v>
      </c>
      <c r="AI12" s="26">
        <v>3140.86</v>
      </c>
      <c r="AJ12" s="69">
        <f>+AI12-AH12</f>
        <v>0</v>
      </c>
    </row>
    <row r="13" spans="1:36" ht="19.5" customHeight="1" x14ac:dyDescent="0.25">
      <c r="A13" s="25" t="s">
        <v>117</v>
      </c>
      <c r="B13" s="26">
        <v>6</v>
      </c>
      <c r="C13" s="26">
        <v>12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18</v>
      </c>
      <c r="AI13" s="26"/>
      <c r="AJ13" s="69">
        <f>+AI13-AH13</f>
        <v>-18</v>
      </c>
    </row>
    <row r="14" spans="1:36" ht="19.5" customHeight="1" x14ac:dyDescent="0.25">
      <c r="A14" s="25" t="s">
        <v>118</v>
      </c>
      <c r="B14" s="26">
        <v>6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6</v>
      </c>
      <c r="AI14" s="26"/>
      <c r="AJ14" s="69">
        <f>+AI14-AH14</f>
        <v>-6</v>
      </c>
    </row>
    <row r="15" spans="1:36" x14ac:dyDescent="0.25">
      <c r="A15" s="13" t="s">
        <v>0</v>
      </c>
      <c r="B15" s="23">
        <v>0.7</v>
      </c>
      <c r="C15" s="23">
        <v>61.5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62.2</v>
      </c>
    </row>
    <row r="16" spans="1:36" s="32" customFormat="1" x14ac:dyDescent="0.25">
      <c r="A16" s="30" t="s">
        <v>20</v>
      </c>
      <c r="B16" s="31">
        <v>114</v>
      </c>
      <c r="C16" s="31">
        <v>135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249</v>
      </c>
      <c r="AJ16" s="70"/>
    </row>
    <row r="17" spans="1:36" s="47" customFormat="1" x14ac:dyDescent="0.25">
      <c r="A17" s="46" t="s">
        <v>27</v>
      </c>
      <c r="B17" s="22">
        <f>B16*$B$8</f>
        <v>528.95999999999992</v>
      </c>
      <c r="C17" s="22">
        <f>C16*$B$8</f>
        <v>626.4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1155.3599999999999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114</v>
      </c>
      <c r="C22" s="20">
        <f t="shared" ref="C22:AG23" si="5">+C16+C18+C20</f>
        <v>135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249</v>
      </c>
    </row>
    <row r="23" spans="1:36" s="47" customFormat="1" x14ac:dyDescent="0.25">
      <c r="A23" s="48" t="s">
        <v>26</v>
      </c>
      <c r="B23" s="19">
        <f>+B17+B19+B21</f>
        <v>528.95999999999992</v>
      </c>
      <c r="C23" s="19">
        <f t="shared" si="5"/>
        <v>626.4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1155.3599999999999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781.1</v>
      </c>
      <c r="C49" s="44">
        <v>928.69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1709.79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66.48</v>
      </c>
      <c r="C53" s="44">
        <v>154.82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221.3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20.13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20.13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1377.24</v>
      </c>
      <c r="C64" s="53">
        <f t="shared" ref="C64:AG64" si="21">+C15+C23+C31+C39+C47+C48+C49+C50+C51+C52+C53+C54+C55+C56+C57+C58+C59+C60+C61+C62+C63</f>
        <v>1791.5400000000002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3168.78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1362.52</v>
      </c>
      <c r="C67" s="57">
        <f t="shared" ref="C67:L67" si="23">C12</f>
        <v>1778.34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3140.8599999999997</v>
      </c>
    </row>
    <row r="68" spans="1:34" s="47" customFormat="1" x14ac:dyDescent="0.25">
      <c r="A68" s="58" t="s">
        <v>93</v>
      </c>
      <c r="B68" s="59">
        <f t="shared" ref="B68:AG68" si="24">+B13+B14</f>
        <v>12</v>
      </c>
      <c r="C68" s="59">
        <f t="shared" si="24"/>
        <v>12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24</v>
      </c>
    </row>
    <row r="69" spans="1:34" s="47" customFormat="1" x14ac:dyDescent="0.25">
      <c r="A69" s="58" t="s">
        <v>94</v>
      </c>
      <c r="B69" s="59">
        <f>+B67+B68</f>
        <v>1374.52</v>
      </c>
      <c r="C69" s="59">
        <f t="shared" ref="C69:AG69" si="25">+C67+C68</f>
        <v>1790.34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3164.8599999999997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2.7200000000000273</v>
      </c>
      <c r="C70" s="57">
        <f t="shared" si="26"/>
        <v>1.2000000000002728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3.9200000000003001</v>
      </c>
    </row>
    <row r="71" spans="1:34" ht="102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6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J95"/>
  <sheetViews>
    <sheetView workbookViewId="0">
      <pane xSplit="1" ySplit="4" topLeftCell="AE9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44571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4.6399999999999997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464.58</v>
      </c>
      <c r="C12" s="26">
        <v>1191.24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1655.82</v>
      </c>
      <c r="AI12" s="26">
        <v>1655.82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13.4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13.4</v>
      </c>
    </row>
    <row r="16" spans="1:36" s="32" customFormat="1" x14ac:dyDescent="0.25">
      <c r="A16" s="30" t="s">
        <v>20</v>
      </c>
      <c r="B16" s="31">
        <v>70</v>
      </c>
      <c r="C16" s="31">
        <v>177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247</v>
      </c>
      <c r="AJ16" s="70"/>
    </row>
    <row r="17" spans="1:36" s="47" customFormat="1" x14ac:dyDescent="0.25">
      <c r="A17" s="46" t="s">
        <v>27</v>
      </c>
      <c r="B17" s="22">
        <f>B16*$B$8</f>
        <v>324.79999999999995</v>
      </c>
      <c r="C17" s="22">
        <f>C16*$B$8</f>
        <v>821.28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1146.08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70</v>
      </c>
      <c r="C22" s="20">
        <f t="shared" ref="C22:AG23" si="5">+C16+C18+C20</f>
        <v>177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247</v>
      </c>
    </row>
    <row r="23" spans="1:36" s="47" customFormat="1" x14ac:dyDescent="0.25">
      <c r="A23" s="48" t="s">
        <v>26</v>
      </c>
      <c r="B23" s="19">
        <f>+B17+B19+B21</f>
        <v>324.79999999999995</v>
      </c>
      <c r="C23" s="19">
        <f t="shared" si="5"/>
        <v>821.28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1146.08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141.06</v>
      </c>
      <c r="C49" s="44">
        <v>298.77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439.83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23.83</v>
      </c>
      <c r="C53" s="44">
        <v>14.16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37.989999999999995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20.079999999999998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20.079999999999998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489.68999999999994</v>
      </c>
      <c r="C64" s="53">
        <f t="shared" ref="C64:AG64" si="21">+C15+C23+C31+C39+C47+C48+C49+C50+C51+C52+C53+C54+C55+C56+C57+C58+C59+C60+C61+C62+C63</f>
        <v>1167.6899999999998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1657.3799999999997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464.58</v>
      </c>
      <c r="C67" s="57">
        <f t="shared" ref="C67:L67" si="23">C12</f>
        <v>1191.24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1655.82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464.58</v>
      </c>
      <c r="C69" s="59">
        <f t="shared" ref="C69:AG69" si="25">+C67+C68</f>
        <v>1191.24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1655.82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25.109999999999957</v>
      </c>
      <c r="C70" s="57">
        <f t="shared" si="26"/>
        <v>-23.550000000000182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1.5599999999997749</v>
      </c>
    </row>
    <row r="71" spans="1:34" ht="96" customHeight="1" x14ac:dyDescent="0.25">
      <c r="A71" s="77" t="s">
        <v>96</v>
      </c>
      <c r="B71" s="14" t="s">
        <v>137</v>
      </c>
      <c r="C71" s="14" t="s">
        <v>138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C72" s="12" t="s">
        <v>139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7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J95"/>
  <sheetViews>
    <sheetView tabSelected="1" workbookViewId="0">
      <pane xSplit="1" ySplit="4" topLeftCell="B65" activePane="bottomRight" state="frozen"/>
      <selection pane="topRight" activeCell="B1" sqref="B1"/>
      <selection pane="bottomLeft" activeCell="A5" sqref="A5"/>
      <selection pane="bottomRight" activeCell="B74" sqref="B74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44571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4.6399999999999997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58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2424.9299999999998</v>
      </c>
      <c r="C12" s="26">
        <v>1924.23</v>
      </c>
      <c r="D12" s="26">
        <v>1800.98</v>
      </c>
      <c r="E12" s="26">
        <v>1241.67</v>
      </c>
      <c r="F12" s="26">
        <v>3338.85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10730.66</v>
      </c>
      <c r="AI12" s="26">
        <v>10730.68</v>
      </c>
      <c r="AJ12" s="69">
        <f>+AI12-AH12</f>
        <v>2.0000000000436557E-2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57</v>
      </c>
      <c r="D15" s="23">
        <v>153.19999999999999</v>
      </c>
      <c r="E15" s="23">
        <v>168.8</v>
      </c>
      <c r="F15" s="23">
        <v>66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445</v>
      </c>
    </row>
    <row r="16" spans="1:36" s="32" customFormat="1" x14ac:dyDescent="0.25">
      <c r="A16" s="30" t="s">
        <v>20</v>
      </c>
      <c r="B16" s="31">
        <v>241</v>
      </c>
      <c r="C16" s="31">
        <v>215</v>
      </c>
      <c r="D16" s="31">
        <v>119</v>
      </c>
      <c r="E16" s="31">
        <v>36</v>
      </c>
      <c r="F16" s="31">
        <v>442</v>
      </c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1053</v>
      </c>
      <c r="AJ16" s="70"/>
    </row>
    <row r="17" spans="1:36" s="47" customFormat="1" x14ac:dyDescent="0.25">
      <c r="A17" s="46" t="s">
        <v>27</v>
      </c>
      <c r="B17" s="22">
        <f>B16*$B$8</f>
        <v>1118.24</v>
      </c>
      <c r="C17" s="22">
        <f>C16*$B$8</f>
        <v>997.59999999999991</v>
      </c>
      <c r="D17" s="22">
        <f t="shared" ref="D17:AG17" si="2">D16*$B$8</f>
        <v>552.16</v>
      </c>
      <c r="E17" s="22">
        <f t="shared" si="2"/>
        <v>167.04</v>
      </c>
      <c r="F17" s="22">
        <f t="shared" si="2"/>
        <v>2050.8799999999997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4885.92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241</v>
      </c>
      <c r="C22" s="20">
        <f t="shared" ref="C22:AG23" si="5">+C16+C18+C20</f>
        <v>215</v>
      </c>
      <c r="D22" s="20">
        <f t="shared" si="5"/>
        <v>119</v>
      </c>
      <c r="E22" s="20">
        <f t="shared" si="5"/>
        <v>36</v>
      </c>
      <c r="F22" s="20">
        <f t="shared" si="5"/>
        <v>442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1053</v>
      </c>
    </row>
    <row r="23" spans="1:36" s="47" customFormat="1" x14ac:dyDescent="0.25">
      <c r="A23" s="48" t="s">
        <v>26</v>
      </c>
      <c r="B23" s="19">
        <f>+B17+B19+B21</f>
        <v>1118.24</v>
      </c>
      <c r="C23" s="19">
        <f t="shared" si="5"/>
        <v>997.59999999999991</v>
      </c>
      <c r="D23" s="19">
        <f t="shared" si="5"/>
        <v>552.16</v>
      </c>
      <c r="E23" s="19">
        <f t="shared" si="5"/>
        <v>167.04</v>
      </c>
      <c r="F23" s="19">
        <f t="shared" si="5"/>
        <v>2050.8799999999997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4885.92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>
        <v>25</v>
      </c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25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115.99999999999999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115.99999999999999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25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25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115.99999999999999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115.99999999999999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1098.07</v>
      </c>
      <c r="C49" s="44">
        <v>502.1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1600.17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>
        <v>787.37</v>
      </c>
      <c r="E52" s="44">
        <v>841.29</v>
      </c>
      <c r="F52" s="44">
        <v>847.66</v>
      </c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2476.3199999999997</v>
      </c>
    </row>
    <row r="53" spans="1:34" x14ac:dyDescent="0.25">
      <c r="A53" s="17" t="s">
        <v>18</v>
      </c>
      <c r="B53" s="44">
        <v>219.53</v>
      </c>
      <c r="C53" s="44">
        <v>256.33999999999997</v>
      </c>
      <c r="D53" s="44">
        <v>283.61</v>
      </c>
      <c r="E53" s="44">
        <v>65.77</v>
      </c>
      <c r="F53" s="44">
        <v>394.87</v>
      </c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1220.1199999999999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5.95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5.95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>
        <v>28.92</v>
      </c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28.92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2441.79</v>
      </c>
      <c r="C64" s="53">
        <f t="shared" ref="C64:AG64" si="21">+C15+C23+C31+C39+C47+C48+C49+C50+C51+C52+C53+C54+C55+C56+C57+C58+C59+C60+C61+C62+C63</f>
        <v>1929.0399999999997</v>
      </c>
      <c r="D64" s="53">
        <f t="shared" si="21"/>
        <v>1805.2600000000002</v>
      </c>
      <c r="E64" s="53">
        <f t="shared" si="21"/>
        <v>1242.9000000000001</v>
      </c>
      <c r="F64" s="53">
        <f t="shared" si="21"/>
        <v>3359.4099999999994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10778.4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N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2424.9299999999998</v>
      </c>
      <c r="C67" s="57">
        <f t="shared" ref="C67:L67" si="23">C12</f>
        <v>1924.23</v>
      </c>
      <c r="D67" s="57">
        <f t="shared" si="23"/>
        <v>1800.98</v>
      </c>
      <c r="E67" s="57">
        <f t="shared" si="23"/>
        <v>1241.67</v>
      </c>
      <c r="F67" s="57">
        <f t="shared" si="23"/>
        <v>3338.85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10730.66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2424.9299999999998</v>
      </c>
      <c r="C69" s="59">
        <f t="shared" ref="C69:AG69" si="25">+C67+C68</f>
        <v>1924.23</v>
      </c>
      <c r="D69" s="59">
        <f t="shared" si="25"/>
        <v>1800.98</v>
      </c>
      <c r="E69" s="59">
        <f t="shared" si="25"/>
        <v>1241.67</v>
      </c>
      <c r="F69" s="59">
        <f t="shared" si="25"/>
        <v>3338.85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10730.66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16.860000000000127</v>
      </c>
      <c r="C70" s="57">
        <f t="shared" si="26"/>
        <v>4.8099999999997181</v>
      </c>
      <c r="D70" s="57">
        <f t="shared" si="26"/>
        <v>4.2800000000002001</v>
      </c>
      <c r="E70" s="57">
        <f t="shared" si="26"/>
        <v>1.2300000000000182</v>
      </c>
      <c r="F70" s="57">
        <f t="shared" si="26"/>
        <v>20.559999999999491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47.739999999999554</v>
      </c>
    </row>
    <row r="71" spans="1:34" ht="94.5" customHeight="1" x14ac:dyDescent="0.25">
      <c r="A71" s="77" t="s">
        <v>96</v>
      </c>
      <c r="B71" s="14" t="s">
        <v>142</v>
      </c>
      <c r="C71" s="14"/>
      <c r="D71" s="14"/>
      <c r="E71" s="14"/>
      <c r="F71" s="14" t="s">
        <v>143</v>
      </c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B72" s="12" t="s">
        <v>144</v>
      </c>
      <c r="AH72" s="47"/>
    </row>
    <row r="73" spans="1:34" x14ac:dyDescent="0.25">
      <c r="B73" s="12" t="s">
        <v>145</v>
      </c>
      <c r="AH73" s="47"/>
    </row>
    <row r="74" spans="1:34" x14ac:dyDescent="0.25">
      <c r="B74" s="12" t="s">
        <v>146</v>
      </c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8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BOVEDA-5</cp:lastModifiedBy>
  <cp:lastPrinted>2019-08-19T12:56:25Z</cp:lastPrinted>
  <dcterms:created xsi:type="dcterms:W3CDTF">2013-07-24T18:56:16Z</dcterms:created>
  <dcterms:modified xsi:type="dcterms:W3CDTF">2022-01-11T15:44:44Z</dcterms:modified>
</cp:coreProperties>
</file>