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5910" windowHeight="10200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AH23" i="149"/>
  <c r="F11" i="145" s="1"/>
  <c r="B64" i="150"/>
  <c r="B70" i="150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B39" i="40" s="1"/>
  <c r="AC33" i="40"/>
  <c r="AD33" i="40"/>
  <c r="AD39" i="40" s="1"/>
  <c r="AE33" i="40"/>
  <c r="AF33" i="40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T41" i="40"/>
  <c r="U41" i="40"/>
  <c r="V41" i="40"/>
  <c r="W41" i="40"/>
  <c r="W47" i="40" s="1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47" i="40" l="1"/>
  <c r="X47" i="40"/>
  <c r="AG39" i="40"/>
  <c r="AC39" i="40"/>
  <c r="Y39" i="40"/>
  <c r="AG23" i="40"/>
  <c r="Z39" i="40"/>
  <c r="AF39" i="40"/>
  <c r="X39" i="40"/>
  <c r="AD23" i="40"/>
  <c r="Z23" i="40"/>
  <c r="V23" i="40"/>
  <c r="V64" i="40" s="1"/>
  <c r="V70" i="40" s="1"/>
  <c r="T47" i="40"/>
  <c r="AD47" i="40"/>
  <c r="Z47" i="40"/>
  <c r="V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O39" i="40" l="1"/>
  <c r="K69" i="40"/>
  <c r="R47" i="40"/>
  <c r="N47" i="40"/>
  <c r="AC64" i="40"/>
  <c r="AC70" i="40" s="1"/>
  <c r="I69" i="40"/>
  <c r="G69" i="40"/>
  <c r="E69" i="40"/>
  <c r="D69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R64" i="40" l="1"/>
  <c r="R70" i="40" s="1"/>
  <c r="P64" i="40"/>
  <c r="P70" i="40" s="1"/>
  <c r="AH69" i="40"/>
  <c r="S64" i="40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23" i="40" l="1"/>
  <c r="H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<sst xmlns="http://schemas.openxmlformats.org/spreadsheetml/2006/main" count="784" uniqueCount="152">
  <si>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</si>
  <si>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</si>
  <si>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</si>
  <si>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</si>
  <si>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</si>
  <si>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</si>
  <si>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</si>
  <si>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</si>
  <si>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</si>
  <si>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</si>
  <si>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</si>
  <si>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</si>
  <si>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</si>
  <si>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</si>
  <si>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</si>
  <si>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</si>
  <si>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</si>
  <si>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</si>
  <si>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</si>
  <si>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</si>
  <si>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</si>
  <si>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</si>
  <si>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</si>
  <si>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</si>
  <si>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</si>
  <si>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</si>
  <si>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</si>
  <si>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</si>
  <si>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</si>
  <si>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</si>
  <si>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</si>
  <si>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</si>
  <si>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</si>
  <si>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</si>
  <si>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</si>
  <si>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</si>
  <si>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</si>
  <si>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</si>
  <si>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</si>
  <si>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</si>
  <si>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</si>
  <si>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</si>
  <si>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</si>
  <si>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</si>
  <si>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</si>
  <si>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</si>
  <si>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</si>
  <si>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</si>
  <si>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</si>
  <si>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</si>
  <si>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</si>
  <si>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</si>
  <si>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</si>
  <si>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</si>
  <si>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</si>
  <si>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</si>
  <si>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</si>
  <si>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</si>
  <si>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</si>
  <si>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</si>
  <si>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</si>
  <si>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</si>
  <si>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</si>
  <si>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</si>
  <si>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</si>
  <si>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</si>
  <si>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</si>
  <si>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</si>
  <si>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</si>
  <si>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</si>
  <si>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</si>
  <si>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</si>
  <si>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</si>
  <si>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</si>
  <si>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</si>
  <si>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</si>
  <si>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</si>
  <si>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</si>
  <si>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</si>
  <si>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</si>
  <si>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</si>
  <si>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</si>
  <si>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</si>
  <si>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</si>
  <si>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</si>
  <si>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</si>
  <si>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</si>
  <si>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</si>
  <si>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</si>
  <si>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</si>
  <si>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</si>
  <si>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</si>
  <si>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</si>
  <si>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</si>
  <si>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</si>
  <si>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</si>
  <si>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</si>
  <si>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</si>
  <si>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</si>
  <si>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</si>
  <si>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</si>
  <si>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</si>
  <si>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</si>
  <si>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</si>
  <si>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</si>
  <si>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</si>
  <si>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</si>
  <si>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</si>
  <si>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</si>
  <si>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</si>
  <si>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</si>
  <si>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</si>
  <si>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</si>
  <si>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</si>
  <si>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</si>
  <si>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</si>
  <si>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</si>
  <si>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</si>
  <si>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</si>
  <si>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</si>
  <si>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</si>
  <si>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 xml:space="preserve">EL ZELLE EL CIENTE </t>
  </si>
  <si>
    <t>CANCELO 90$ Y</t>
  </si>
  <si>
    <t>CONSUMIO 60$</t>
  </si>
  <si>
    <t>19.50 F/C</t>
  </si>
  <si>
    <t>32.50F/C</t>
  </si>
  <si>
    <t>3.50F/C</t>
  </si>
  <si>
    <t>1.50F/C</t>
  </si>
  <si>
    <t>18.80F/C</t>
  </si>
  <si>
    <t>R/F 18.50</t>
  </si>
  <si>
    <t>R/F 11.00</t>
  </si>
  <si>
    <t>R/F 69.00</t>
  </si>
  <si>
    <t>R/F 3.70</t>
  </si>
  <si>
    <t>R/F 3.00</t>
  </si>
  <si>
    <t>FALTANTE EFECTIVO</t>
  </si>
  <si>
    <t>R/F 29</t>
  </si>
  <si>
    <t>NOTA CREDITO 30$</t>
  </si>
  <si>
    <t>R/F 5.00</t>
  </si>
  <si>
    <t>R/F 17.10</t>
  </si>
  <si>
    <t>R/F 11.73</t>
  </si>
  <si>
    <t>R/F 13.00</t>
  </si>
  <si>
    <t>MAL REGISTRO 1$</t>
  </si>
  <si>
    <t>R/F 46.20</t>
  </si>
  <si>
    <t>MAL REGISTRO 1.06$</t>
  </si>
  <si>
    <t>R/F 1.00</t>
  </si>
  <si>
    <t>R/F 10.00</t>
  </si>
  <si>
    <t>R/F 63.50</t>
  </si>
  <si>
    <t>CUENTA NO COBRADA</t>
  </si>
  <si>
    <t>#8681</t>
  </si>
  <si>
    <t>CUENTA COBRADA</t>
  </si>
  <si>
    <t>X MENOS #2464</t>
  </si>
  <si>
    <t>BS 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</si>
</sst>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67814.62000000001</v>
      </c>
      <c r="C2" s="43">
        <f>MODELO!AH12</f>
        <v>31499.18</v>
      </c>
      <c r="D2" s="43">
        <f>EXQUISITECES!AH12</f>
        <v>11559.33</v>
      </c>
      <c r="E2" s="43">
        <f>HOYADA!AH12</f>
        <v>11487.48</v>
      </c>
      <c r="F2" s="43">
        <f>FARMASTOP!AH12</f>
        <v>2722.47</v>
      </c>
      <c r="G2" s="43">
        <f>BOCAS!AH12</f>
        <v>3286.5099999999998</v>
      </c>
      <c r="H2" s="43">
        <f>LAGUNETICA!AH12</f>
        <v>14216.510000000002</v>
      </c>
      <c r="I2" s="43">
        <f>SANANTONIO!AH12</f>
        <v>0</v>
      </c>
      <c r="J2" s="43">
        <f>SUM(B2:I2)</f>
        <v>142586.1</v>
      </c>
    </row>
    <row r="3" spans="1:10" x14ac:dyDescent="0.25">
      <c r="A3" s="46" t="s">
        <v>0</v>
      </c>
      <c r="B3" s="43">
        <f>AUTOMERCADO!AH15</f>
        <v>361.75</v>
      </c>
      <c r="C3" s="43">
        <f>MODELO!AH15</f>
        <v>885.7</v>
      </c>
      <c r="D3" s="43">
        <f>EXQUISITECES!AH15</f>
        <v>469.25</v>
      </c>
      <c r="E3" s="43">
        <f>HOYADA!AH15</f>
        <v>634.35</v>
      </c>
      <c r="F3" s="43">
        <f>FARMASTOP!AH15</f>
        <v>65.5</v>
      </c>
      <c r="G3" s="43">
        <f>BOCAS!AH15</f>
        <v>122.5</v>
      </c>
      <c r="H3" s="43">
        <f>LAGUNETICA!AH15</f>
        <v>690.40000000000009</v>
      </c>
      <c r="I3" s="43">
        <f>SANANTONIO!AH15</f>
        <v>0</v>
      </c>
      <c r="J3" s="43">
        <f t="shared" ref="J3:J52" si="0">SUM(B3:I3)</f>
        <v>3229.4500000000003</v>
      </c>
    </row>
    <row r="4" spans="1:10" x14ac:dyDescent="0.25">
      <c r="A4" s="73" t="s">
        <v>20</v>
      </c>
      <c r="B4" s="43">
        <f>AUTOMERCADO!AH16</f>
        <v>7949</v>
      </c>
      <c r="C4" s="43">
        <f>MODELO!AH16</f>
        <v>3168</v>
      </c>
      <c r="D4" s="43">
        <f>EXQUISITECES!AH16</f>
        <v>1001</v>
      </c>
      <c r="E4" s="43">
        <f>HOYADA!AH16</f>
        <v>947</v>
      </c>
      <c r="F4" s="43">
        <f>FARMASTOP!AH16</f>
        <v>250</v>
      </c>
      <c r="G4" s="43">
        <f>BOCAS!AH16</f>
        <v>390</v>
      </c>
      <c r="H4" s="43">
        <f>LAGUNETICA!AH16</f>
        <v>1394</v>
      </c>
      <c r="I4" s="43">
        <f>SANANTONIO!AH16</f>
        <v>0</v>
      </c>
      <c r="J4" s="43">
        <f t="shared" si="0"/>
        <v>15099</v>
      </c>
    </row>
    <row r="5" spans="1:10" x14ac:dyDescent="0.25">
      <c r="A5" s="46" t="s">
        <v>27</v>
      </c>
      <c r="B5" s="43">
        <f>AUTOMERCADO!AH17</f>
        <v>36565.4</v>
      </c>
      <c r="C5" s="43">
        <f>MODELO!AH17</f>
        <v>14572.799999999997</v>
      </c>
      <c r="D5" s="43">
        <f>EXQUISITECES!AH17</f>
        <v>4604.5999999999995</v>
      </c>
      <c r="E5" s="43">
        <f>HOYADA!AH17</f>
        <v>4356.2</v>
      </c>
      <c r="F5" s="43">
        <f>FARMASTOP!AH17</f>
        <v>1150</v>
      </c>
      <c r="G5" s="43">
        <f>BOCAS!AH17</f>
        <v>1813.5000000000002</v>
      </c>
      <c r="H5" s="43">
        <f>LAGUNETICA!AH17</f>
        <v>6412.4</v>
      </c>
      <c r="I5" s="43">
        <f>SANANTONIO!AH17</f>
        <v>0</v>
      </c>
      <c r="J5" s="43">
        <f t="shared" si="0"/>
        <v>69474.899999999994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7949</v>
      </c>
      <c r="C10" s="43">
        <f>MODELO!AH22</f>
        <v>3168</v>
      </c>
      <c r="D10" s="43">
        <f>EXQUISITECES!AH22</f>
        <v>1001</v>
      </c>
      <c r="E10" s="43">
        <f>HOYADA!AH22</f>
        <v>947</v>
      </c>
      <c r="F10" s="43">
        <f>FARMASTOP!AH22</f>
        <v>250</v>
      </c>
      <c r="G10" s="43">
        <f>BOCAS!AH22</f>
        <v>390</v>
      </c>
      <c r="H10" s="43">
        <f>LAGUNETICA!AH22</f>
        <v>1394</v>
      </c>
      <c r="I10" s="43">
        <f>SANANTONIO!AH22</f>
        <v>0</v>
      </c>
      <c r="J10" s="43">
        <f t="shared" si="0"/>
        <v>15099</v>
      </c>
    </row>
    <row r="11" spans="1:10" x14ac:dyDescent="0.25">
      <c r="A11" s="48" t="s">
        <v>26</v>
      </c>
      <c r="B11" s="43">
        <f>AUTOMERCADO!AH23</f>
        <v>36565.4</v>
      </c>
      <c r="C11" s="43">
        <f>MODELO!AH23</f>
        <v>14572.799999999997</v>
      </c>
      <c r="D11" s="43">
        <f>EXQUISITECES!AH23</f>
        <v>4604.5999999999995</v>
      </c>
      <c r="E11" s="43">
        <f>HOYADA!AH23</f>
        <v>4356.2</v>
      </c>
      <c r="F11" s="43">
        <f>FARMASTOP!AH23</f>
        <v>1150</v>
      </c>
      <c r="G11" s="43">
        <f>BOCAS!AH23</f>
        <v>1813.5000000000002</v>
      </c>
      <c r="H11" s="43">
        <f>LAGUNETICA!AH23</f>
        <v>6412.4</v>
      </c>
      <c r="I11" s="43">
        <f>SANANTONIO!AH23</f>
        <v>0</v>
      </c>
      <c r="J11" s="43">
        <f t="shared" si="0"/>
        <v>69474.899999999994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92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92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92</v>
      </c>
    </row>
    <row r="20" spans="1:10" x14ac:dyDescent="0.25">
      <c r="A20" s="46" t="s">
        <v>34</v>
      </c>
      <c r="B20" s="43">
        <f>AUTOMERCADO!AH32</f>
        <v>674.1</v>
      </c>
      <c r="C20" s="43">
        <f>MODELO!AH32</f>
        <v>72.52000000000001</v>
      </c>
      <c r="D20" s="43">
        <f>EXQUISITECES!AH32</f>
        <v>53.61</v>
      </c>
      <c r="E20" s="43">
        <f>HOYADA!AH32</f>
        <v>0</v>
      </c>
      <c r="F20" s="43">
        <f>FARMASTOP!AH32</f>
        <v>0</v>
      </c>
      <c r="G20" s="43">
        <f>BOCAS!AH32</f>
        <v>15.66</v>
      </c>
      <c r="H20" s="43">
        <f>LAGUNETICA!AH32</f>
        <v>0</v>
      </c>
      <c r="I20" s="43">
        <f>SANANTONIO!AH32</f>
        <v>0</v>
      </c>
      <c r="J20" s="43">
        <f t="shared" si="0"/>
        <v>815.89</v>
      </c>
    </row>
    <row r="21" spans="1:10" x14ac:dyDescent="0.25">
      <c r="A21" s="46" t="s">
        <v>35</v>
      </c>
      <c r="B21" s="43">
        <f>AUTOMERCADO!AH33</f>
        <v>3100.8599999999997</v>
      </c>
      <c r="C21" s="43">
        <f>MODELO!AH33</f>
        <v>333.59199999999998</v>
      </c>
      <c r="D21" s="43">
        <f>EXQUISITECES!AH33</f>
        <v>246.60599999999999</v>
      </c>
      <c r="E21" s="43">
        <f>HOYADA!AH33</f>
        <v>0</v>
      </c>
      <c r="F21" s="43">
        <f>FARMASTOP!AH33</f>
        <v>0</v>
      </c>
      <c r="G21" s="43">
        <f>BOCAS!AH33</f>
        <v>72.819000000000003</v>
      </c>
      <c r="H21" s="43">
        <f>LAGUNETICA!AH33</f>
        <v>0</v>
      </c>
      <c r="I21" s="43">
        <f>SANANTONIO!AH33</f>
        <v>0</v>
      </c>
      <c r="J21" s="43">
        <f t="shared" si="0"/>
        <v>3753.877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674.1</v>
      </c>
      <c r="C26" s="43">
        <f>MODELO!AH38</f>
        <v>72.52000000000001</v>
      </c>
      <c r="D26" s="43">
        <f>EXQUISITECES!AH38</f>
        <v>53.61</v>
      </c>
      <c r="E26" s="43">
        <f>HOYADA!AH38</f>
        <v>0</v>
      </c>
      <c r="F26" s="43">
        <f>FARMASTOP!AH38</f>
        <v>0</v>
      </c>
      <c r="G26" s="43">
        <f>BOCAS!AH38</f>
        <v>15.66</v>
      </c>
      <c r="H26" s="43">
        <f>LAGUNETICA!AH38</f>
        <v>0</v>
      </c>
      <c r="I26" s="43">
        <f>SANANTONIO!AH38</f>
        <v>0</v>
      </c>
      <c r="J26" s="43">
        <f t="shared" si="0"/>
        <v>815.89</v>
      </c>
    </row>
    <row r="27" spans="1:10" x14ac:dyDescent="0.25">
      <c r="A27" s="48" t="s">
        <v>42</v>
      </c>
      <c r="B27" s="43">
        <f>AUTOMERCADO!AH39</f>
        <v>3100.8599999999997</v>
      </c>
      <c r="C27" s="43">
        <f>MODELO!AH39</f>
        <v>333.59199999999998</v>
      </c>
      <c r="D27" s="43">
        <f>EXQUISITECES!AH39</f>
        <v>246.60599999999999</v>
      </c>
      <c r="E27" s="43">
        <f>HOYADA!AH39</f>
        <v>0</v>
      </c>
      <c r="F27" s="43">
        <f>FARMASTOP!AH39</f>
        <v>0</v>
      </c>
      <c r="G27" s="43">
        <f>BOCAS!AH39</f>
        <v>72.819000000000003</v>
      </c>
      <c r="H27" s="43">
        <f>LAGUNETICA!AH39</f>
        <v>0</v>
      </c>
      <c r="I27" s="43">
        <f>SANANTONIO!AH39</f>
        <v>0</v>
      </c>
      <c r="J27" s="43">
        <f t="shared" si="0"/>
        <v>3753.877</v>
      </c>
    </row>
    <row r="28" spans="1:10" x14ac:dyDescent="0.25">
      <c r="A28" s="46" t="s">
        <v>43</v>
      </c>
      <c r="B28" s="43">
        <f>AUTOMERCADO!AH40</f>
        <v>134.17000000000002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134.17000000000002</v>
      </c>
    </row>
    <row r="29" spans="1:10" x14ac:dyDescent="0.25">
      <c r="A29" s="46" t="s">
        <v>44</v>
      </c>
      <c r="B29" s="43">
        <f>AUTOMERCADO!AH41</f>
        <v>617.1819999999999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617.1819999999999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134.17000000000002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134.17000000000002</v>
      </c>
    </row>
    <row r="35" spans="1:10" x14ac:dyDescent="0.25">
      <c r="A35" s="48" t="s">
        <v>48</v>
      </c>
      <c r="B35" s="43">
        <f>AUTOMERCADO!AH47</f>
        <v>617.1819999999999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617.1819999999999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21224.76</v>
      </c>
      <c r="C37" s="43">
        <f>MODELO!AH49</f>
        <v>13262.33</v>
      </c>
      <c r="D37" s="43">
        <f>EXQUISITECES!AH49</f>
        <v>4450.45</v>
      </c>
      <c r="E37" s="43">
        <f>HOYADA!AH49</f>
        <v>4041.0099999999998</v>
      </c>
      <c r="F37" s="43">
        <f>FARMASTOP!AH49</f>
        <v>1267.26</v>
      </c>
      <c r="G37" s="43">
        <f>BOCAS!AH49</f>
        <v>1229.03</v>
      </c>
      <c r="H37" s="43">
        <f>LAGUNETICA!AH49</f>
        <v>2275.81</v>
      </c>
      <c r="I37" s="43">
        <f>SANANTONIO!AH49</f>
        <v>0</v>
      </c>
      <c r="J37" s="43">
        <f t="shared" si="0"/>
        <v>47750.649999999994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5.91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5.91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3335.77</v>
      </c>
      <c r="I40" s="43">
        <f>SANANTONIO!AH52</f>
        <v>0</v>
      </c>
      <c r="J40" s="43">
        <f t="shared" si="0"/>
        <v>3335.77</v>
      </c>
    </row>
    <row r="41" spans="1:10" x14ac:dyDescent="0.25">
      <c r="A41" s="74" t="s">
        <v>18</v>
      </c>
      <c r="B41" s="43">
        <f>AUTOMERCADO!AH53</f>
        <v>3677.21</v>
      </c>
      <c r="C41" s="43">
        <f>MODELO!AH53</f>
        <v>2059.08</v>
      </c>
      <c r="D41" s="43">
        <f>EXQUISITECES!AH53</f>
        <v>1748.25</v>
      </c>
      <c r="E41" s="43">
        <f>HOYADA!AH53</f>
        <v>2415.89</v>
      </c>
      <c r="F41" s="43">
        <f>FARMASTOP!AH53</f>
        <v>136.22999999999999</v>
      </c>
      <c r="G41" s="43">
        <f>BOCAS!AH53</f>
        <v>127.78</v>
      </c>
      <c r="H41" s="43">
        <f>LAGUNETICA!AH53</f>
        <v>1320.9099999999999</v>
      </c>
      <c r="I41" s="43">
        <f>SANANTONIO!AH53</f>
        <v>0</v>
      </c>
      <c r="J41" s="43">
        <f t="shared" si="0"/>
        <v>11485.35</v>
      </c>
    </row>
    <row r="42" spans="1:10" x14ac:dyDescent="0.25">
      <c r="A42" s="74" t="s">
        <v>114</v>
      </c>
      <c r="B42" s="43">
        <f>AUTOMERCADO!AH54</f>
        <v>8.6999999999999993</v>
      </c>
      <c r="C42" s="43">
        <f>MODELO!AH54</f>
        <v>211.03999999999996</v>
      </c>
      <c r="D42" s="43">
        <f>EXQUISITECES!AH54</f>
        <v>22.56</v>
      </c>
      <c r="E42" s="43">
        <f>HOYADA!AH54</f>
        <v>30.28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272.57999999999993</v>
      </c>
    </row>
    <row r="43" spans="1:10" x14ac:dyDescent="0.25">
      <c r="A43" s="74" t="s">
        <v>52</v>
      </c>
      <c r="B43" s="43">
        <f>AUTOMERCADO!AH55</f>
        <v>2417.8000000000002</v>
      </c>
      <c r="C43" s="43">
        <f>MODELO!AH55</f>
        <v>365.04</v>
      </c>
      <c r="D43" s="43">
        <f>EXQUISITECES!AH55</f>
        <v>66.240000000000009</v>
      </c>
      <c r="E43" s="43">
        <f>HOYADA!AH55</f>
        <v>9.02</v>
      </c>
      <c r="F43" s="43">
        <f>FARMASTOP!AH55</f>
        <v>134.46</v>
      </c>
      <c r="G43" s="43">
        <f>BOCAS!AH55</f>
        <v>0</v>
      </c>
      <c r="H43" s="43">
        <f>LAGUNETICA!AH55</f>
        <v>49.68</v>
      </c>
      <c r="I43" s="43">
        <f>SANANTONIO!AH55</f>
        <v>0</v>
      </c>
      <c r="J43" s="43">
        <f t="shared" si="0"/>
        <v>3042.24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105.41</v>
      </c>
      <c r="I47" s="43">
        <f>SANANTONIO!AH59</f>
        <v>0</v>
      </c>
      <c r="J47" s="43">
        <f t="shared" si="0"/>
        <v>105.41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68065.661999999997</v>
      </c>
      <c r="C52" s="75">
        <f>MODELO!AH64</f>
        <v>31695.491999999995</v>
      </c>
      <c r="D52" s="75">
        <f>EXQUISITECES!AH64</f>
        <v>11607.956</v>
      </c>
      <c r="E52" s="75">
        <f>HOYADA!AH64</f>
        <v>11486.75</v>
      </c>
      <c r="F52" s="75">
        <f>FARMASTOP!AH64</f>
        <v>2753.45</v>
      </c>
      <c r="G52" s="75">
        <f>BOCAS!AH64</f>
        <v>3365.6289999999999</v>
      </c>
      <c r="H52" s="75">
        <f>LAGUNETICA!AH64</f>
        <v>14190.380000000001</v>
      </c>
      <c r="I52" s="75">
        <f>SANANTONIO!AH64</f>
        <v>0</v>
      </c>
      <c r="J52" s="75">
        <f t="shared" si="0"/>
        <v>143165.31899999999</v>
      </c>
    </row>
    <row r="53" spans="1:10" x14ac:dyDescent="0.25">
      <c r="A53" s="56" t="s">
        <v>3</v>
      </c>
      <c r="B53" s="43">
        <f>B2</f>
        <v>67814.62000000001</v>
      </c>
      <c r="C53" s="43">
        <f t="shared" ref="C53:I53" si="1">C2</f>
        <v>31499.18</v>
      </c>
      <c r="D53" s="43">
        <f t="shared" si="1"/>
        <v>11559.33</v>
      </c>
      <c r="E53" s="43">
        <f t="shared" si="1"/>
        <v>11487.48</v>
      </c>
      <c r="F53" s="43">
        <f t="shared" si="1"/>
        <v>2722.47</v>
      </c>
      <c r="G53" s="43">
        <f t="shared" si="1"/>
        <v>3286.5099999999998</v>
      </c>
      <c r="H53" s="43">
        <f t="shared" si="1"/>
        <v>14216.510000000002</v>
      </c>
      <c r="I53" s="43">
        <f t="shared" si="1"/>
        <v>0</v>
      </c>
      <c r="J53" s="43">
        <f>J2</f>
        <v>142586.1</v>
      </c>
    </row>
    <row r="54" spans="1:10" x14ac:dyDescent="0.25">
      <c r="A54" s="58" t="s">
        <v>95</v>
      </c>
      <c r="B54" s="43">
        <f>+B52-B53</f>
        <v>251.04199999998673</v>
      </c>
      <c r="C54" s="43">
        <f t="shared" ref="C54:I54" si="2">+C52-C53</f>
        <v>196.31199999999444</v>
      </c>
      <c r="D54" s="43">
        <f t="shared" si="2"/>
        <v>48.626000000000204</v>
      </c>
      <c r="E54" s="43">
        <f t="shared" si="2"/>
        <v>-0.72999999999956344</v>
      </c>
      <c r="F54" s="43">
        <f t="shared" si="2"/>
        <v>30.980000000000018</v>
      </c>
      <c r="G54" s="43">
        <f t="shared" si="2"/>
        <v>79.119000000000142</v>
      </c>
      <c r="H54" s="43">
        <f t="shared" si="2"/>
        <v>-26.130000000001019</v>
      </c>
      <c r="I54" s="43">
        <f t="shared" si="2"/>
        <v>0</v>
      </c>
      <c r="J54" s="43">
        <f>+J52-J53</f>
        <v>579.21899999998277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Q41" activePane="bottomRight" state="frozen"/>
      <selection pane="topRight" activeCell="B1" sqref="B1"/>
      <selection pane="bottomLeft" activeCell="A5" sqref="A5"/>
      <selection pane="bottomRight" activeCell="T53" sqref="T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3288.13</v>
      </c>
      <c r="C12" s="26">
        <v>2556.56</v>
      </c>
      <c r="D12" s="26">
        <v>2983.81</v>
      </c>
      <c r="E12" s="26">
        <v>2751.28</v>
      </c>
      <c r="F12" s="26">
        <v>4215.49</v>
      </c>
      <c r="G12" s="26">
        <v>3469.83</v>
      </c>
      <c r="H12" s="26">
        <v>4999.55</v>
      </c>
      <c r="I12" s="26">
        <v>1858.6</v>
      </c>
      <c r="J12" s="26">
        <v>2601.15</v>
      </c>
      <c r="K12" s="26">
        <v>3793.58</v>
      </c>
      <c r="L12" s="26">
        <v>4581.37</v>
      </c>
      <c r="M12" s="26">
        <v>1835.25</v>
      </c>
      <c r="N12" s="26">
        <v>4546.22</v>
      </c>
      <c r="O12" s="26">
        <v>4565</v>
      </c>
      <c r="P12" s="26">
        <v>2427.62</v>
      </c>
      <c r="Q12" s="26">
        <v>5122.6099999999997</v>
      </c>
      <c r="R12" s="26">
        <v>4053.75</v>
      </c>
      <c r="S12" s="26">
        <v>4358.87</v>
      </c>
      <c r="T12" s="26">
        <v>1473.09</v>
      </c>
      <c r="U12" s="26">
        <v>1372.9</v>
      </c>
      <c r="V12" s="26">
        <v>959.96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67814.62000000001</v>
      </c>
      <c r="AI12" s="26">
        <v>67814.58</v>
      </c>
      <c r="AJ12" s="69">
        <f>+AI12-AH12</f>
        <v>-4.0000000008149073E-2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6.2</v>
      </c>
      <c r="C15" s="23"/>
      <c r="D15" s="23"/>
      <c r="E15" s="23"/>
      <c r="F15" s="23">
        <v>46</v>
      </c>
      <c r="G15" s="23">
        <v>2</v>
      </c>
      <c r="H15" s="23">
        <v>21</v>
      </c>
      <c r="I15" s="23"/>
      <c r="J15" s="23"/>
      <c r="K15" s="23"/>
      <c r="L15" s="23">
        <v>57</v>
      </c>
      <c r="M15" s="23">
        <v>42</v>
      </c>
      <c r="N15" s="23"/>
      <c r="O15" s="23"/>
      <c r="P15" s="23"/>
      <c r="Q15" s="23">
        <v>2.6</v>
      </c>
      <c r="R15" s="23">
        <v>84.15</v>
      </c>
      <c r="S15" s="23">
        <v>13.8</v>
      </c>
      <c r="T15" s="23"/>
      <c r="U15" s="23">
        <v>87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361.75</v>
      </c>
    </row>
    <row r="16" spans="1:36" s="32" customFormat="1" x14ac:dyDescent="0.25">
      <c r="A16" s="30" t="s">
        <v>20</v>
      </c>
      <c r="B16" s="31">
        <v>366</v>
      </c>
      <c r="C16" s="31">
        <v>246</v>
      </c>
      <c r="D16" s="31">
        <v>348</v>
      </c>
      <c r="E16" s="31">
        <v>346</v>
      </c>
      <c r="F16" s="31">
        <v>380</v>
      </c>
      <c r="G16" s="31">
        <v>430</v>
      </c>
      <c r="H16" s="31">
        <v>355</v>
      </c>
      <c r="I16" s="31">
        <v>233</v>
      </c>
      <c r="J16" s="31">
        <v>320</v>
      </c>
      <c r="K16" s="31">
        <v>492</v>
      </c>
      <c r="L16" s="31">
        <v>392</v>
      </c>
      <c r="M16" s="31">
        <v>257</v>
      </c>
      <c r="N16" s="31">
        <v>635</v>
      </c>
      <c r="O16" s="31">
        <v>595</v>
      </c>
      <c r="P16" s="31">
        <v>303</v>
      </c>
      <c r="Q16" s="31">
        <v>837</v>
      </c>
      <c r="R16" s="31">
        <v>484</v>
      </c>
      <c r="S16" s="31">
        <v>452</v>
      </c>
      <c r="T16" s="31">
        <v>231</v>
      </c>
      <c r="U16" s="31">
        <v>83</v>
      </c>
      <c r="V16" s="31">
        <v>164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7949</v>
      </c>
      <c r="AJ16" s="70"/>
    </row>
    <row r="17" spans="1:36" s="47" customFormat="1" x14ac:dyDescent="0.25">
      <c r="A17" s="46" t="s">
        <v>27</v>
      </c>
      <c r="B17" s="22">
        <f>B16*$B$8</f>
        <v>1683.6</v>
      </c>
      <c r="C17" s="22">
        <f>C16*$B$8</f>
        <v>1131.5999999999999</v>
      </c>
      <c r="D17" s="22">
        <f t="shared" ref="D17:L17" si="2">D16*$B$8</f>
        <v>1600.8</v>
      </c>
      <c r="E17" s="22">
        <f t="shared" si="2"/>
        <v>1591.6</v>
      </c>
      <c r="F17" s="22">
        <f t="shared" si="2"/>
        <v>1747.9999999999998</v>
      </c>
      <c r="G17" s="22">
        <f t="shared" si="2"/>
        <v>1977.9999999999998</v>
      </c>
      <c r="H17" s="22">
        <f t="shared" si="2"/>
        <v>1632.9999999999998</v>
      </c>
      <c r="I17" s="22">
        <f t="shared" si="2"/>
        <v>1071.8</v>
      </c>
      <c r="J17" s="22">
        <f t="shared" si="2"/>
        <v>1472</v>
      </c>
      <c r="K17" s="22">
        <f t="shared" si="2"/>
        <v>2263.1999999999998</v>
      </c>
      <c r="L17" s="22">
        <f t="shared" si="2"/>
        <v>1803.1999999999998</v>
      </c>
      <c r="M17" s="22">
        <f t="shared" ref="M17:R17" si="3">M16*$B$8</f>
        <v>1182.1999999999998</v>
      </c>
      <c r="N17" s="22">
        <f t="shared" si="3"/>
        <v>2921</v>
      </c>
      <c r="O17" s="22">
        <f t="shared" si="3"/>
        <v>2737</v>
      </c>
      <c r="P17" s="22">
        <f t="shared" si="3"/>
        <v>1393.8</v>
      </c>
      <c r="Q17" s="22">
        <f t="shared" si="3"/>
        <v>3850.2</v>
      </c>
      <c r="R17" s="22">
        <f t="shared" si="3"/>
        <v>2226.3999999999996</v>
      </c>
      <c r="S17" s="22">
        <f t="shared" ref="S17:AG17" si="4">S16*$B$8</f>
        <v>2079.1999999999998</v>
      </c>
      <c r="T17" s="22">
        <f t="shared" si="4"/>
        <v>1062.5999999999999</v>
      </c>
      <c r="U17" s="22">
        <f t="shared" si="4"/>
        <v>381.79999999999995</v>
      </c>
      <c r="V17" s="22">
        <f t="shared" si="4"/>
        <v>754.4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36565.4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366</v>
      </c>
      <c r="C22" s="20">
        <f t="shared" ref="C22:L22" si="11">+C16+C18+C20</f>
        <v>246</v>
      </c>
      <c r="D22" s="20">
        <f t="shared" si="11"/>
        <v>348</v>
      </c>
      <c r="E22" s="20">
        <f t="shared" si="11"/>
        <v>346</v>
      </c>
      <c r="F22" s="20">
        <f t="shared" si="11"/>
        <v>380</v>
      </c>
      <c r="G22" s="20">
        <f t="shared" si="11"/>
        <v>430</v>
      </c>
      <c r="H22" s="20">
        <f t="shared" si="11"/>
        <v>355</v>
      </c>
      <c r="I22" s="20">
        <f t="shared" si="11"/>
        <v>233</v>
      </c>
      <c r="J22" s="20">
        <f t="shared" si="11"/>
        <v>320</v>
      </c>
      <c r="K22" s="20">
        <f t="shared" si="11"/>
        <v>492</v>
      </c>
      <c r="L22" s="20">
        <f t="shared" si="11"/>
        <v>392</v>
      </c>
      <c r="M22" s="20">
        <f t="shared" ref="M22:S22" si="12">+M16+M18+M20</f>
        <v>257</v>
      </c>
      <c r="N22" s="20">
        <f t="shared" si="12"/>
        <v>635</v>
      </c>
      <c r="O22" s="20">
        <f t="shared" si="12"/>
        <v>595</v>
      </c>
      <c r="P22" s="20">
        <f t="shared" si="12"/>
        <v>303</v>
      </c>
      <c r="Q22" s="20">
        <f t="shared" si="12"/>
        <v>837</v>
      </c>
      <c r="R22" s="20">
        <f t="shared" si="12"/>
        <v>484</v>
      </c>
      <c r="S22" s="20">
        <f t="shared" si="12"/>
        <v>452</v>
      </c>
      <c r="T22" s="20">
        <f t="shared" ref="T22:AG22" si="13">+T16+T18+T20</f>
        <v>231</v>
      </c>
      <c r="U22" s="20">
        <f t="shared" si="13"/>
        <v>83</v>
      </c>
      <c r="V22" s="20">
        <f t="shared" si="13"/>
        <v>164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7949</v>
      </c>
    </row>
    <row r="23" spans="1:36" s="47" customFormat="1" x14ac:dyDescent="0.25">
      <c r="A23" s="48" t="s">
        <v>26</v>
      </c>
      <c r="B23" s="19">
        <f>+B17+B19+B21</f>
        <v>1683.6</v>
      </c>
      <c r="C23" s="19">
        <f t="shared" ref="C23:L23" si="14">+C17+C19+C21</f>
        <v>1131.5999999999999</v>
      </c>
      <c r="D23" s="19">
        <f t="shared" si="14"/>
        <v>1600.8</v>
      </c>
      <c r="E23" s="19">
        <f t="shared" si="14"/>
        <v>1591.6</v>
      </c>
      <c r="F23" s="19">
        <f t="shared" si="14"/>
        <v>1747.9999999999998</v>
      </c>
      <c r="G23" s="19">
        <f t="shared" si="14"/>
        <v>1977.9999999999998</v>
      </c>
      <c r="H23" s="19">
        <f t="shared" si="14"/>
        <v>1632.9999999999998</v>
      </c>
      <c r="I23" s="19">
        <f t="shared" si="14"/>
        <v>1071.8</v>
      </c>
      <c r="J23" s="19">
        <f t="shared" si="14"/>
        <v>1472</v>
      </c>
      <c r="K23" s="19">
        <f t="shared" si="14"/>
        <v>2263.1999999999998</v>
      </c>
      <c r="L23" s="19">
        <f t="shared" si="14"/>
        <v>1803.1999999999998</v>
      </c>
      <c r="M23" s="19">
        <f t="shared" ref="M23:S23" si="15">+M17+M19+M21</f>
        <v>1182.1999999999998</v>
      </c>
      <c r="N23" s="19">
        <f t="shared" si="15"/>
        <v>2921</v>
      </c>
      <c r="O23" s="19">
        <f t="shared" si="15"/>
        <v>2737</v>
      </c>
      <c r="P23" s="19">
        <f t="shared" si="15"/>
        <v>1393.8</v>
      </c>
      <c r="Q23" s="19">
        <f t="shared" si="15"/>
        <v>3850.2</v>
      </c>
      <c r="R23" s="19">
        <f t="shared" si="15"/>
        <v>2226.3999999999996</v>
      </c>
      <c r="S23" s="19">
        <f t="shared" si="15"/>
        <v>2079.1999999999998</v>
      </c>
      <c r="T23" s="19">
        <f t="shared" ref="T23:AG23" si="16">+T17+T19+T21</f>
        <v>1062.5999999999999</v>
      </c>
      <c r="U23" s="19">
        <f t="shared" si="16"/>
        <v>381.79999999999995</v>
      </c>
      <c r="V23" s="19">
        <f t="shared" si="16"/>
        <v>754.4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36565.4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20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92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20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92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92</v>
      </c>
    </row>
    <row r="32" spans="1:36" x14ac:dyDescent="0.25">
      <c r="A32" s="13" t="s">
        <v>34</v>
      </c>
      <c r="B32" s="36"/>
      <c r="C32" s="36">
        <v>60</v>
      </c>
      <c r="D32" s="36"/>
      <c r="E32" s="36"/>
      <c r="F32" s="36"/>
      <c r="G32" s="36"/>
      <c r="H32" s="36">
        <v>230.54</v>
      </c>
      <c r="I32" s="36"/>
      <c r="J32" s="36"/>
      <c r="K32" s="36"/>
      <c r="L32" s="36">
        <v>261.66000000000003</v>
      </c>
      <c r="M32" s="37"/>
      <c r="N32" s="37"/>
      <c r="O32" s="37">
        <v>51.9</v>
      </c>
      <c r="P32" s="37">
        <v>50</v>
      </c>
      <c r="Q32" s="37"/>
      <c r="R32" s="37">
        <v>20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674.1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276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1060.4839999999999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1203.636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238.73999999999998</v>
      </c>
      <c r="P33" s="22">
        <f t="shared" si="31"/>
        <v>229.99999999999997</v>
      </c>
      <c r="Q33" s="22">
        <f t="shared" si="31"/>
        <v>0</v>
      </c>
      <c r="R33" s="22">
        <f t="shared" si="31"/>
        <v>92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3100.8599999999997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60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230.54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261.66000000000003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51.9</v>
      </c>
      <c r="P38" s="20">
        <f t="shared" si="40"/>
        <v>50</v>
      </c>
      <c r="Q38" s="20">
        <f t="shared" si="40"/>
        <v>0</v>
      </c>
      <c r="R38" s="20">
        <f t="shared" si="40"/>
        <v>20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674.1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276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1060.4839999999999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1203.636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238.73999999999998</v>
      </c>
      <c r="P39" s="19">
        <f t="shared" si="43"/>
        <v>229.99999999999997</v>
      </c>
      <c r="Q39" s="19">
        <f t="shared" si="43"/>
        <v>0</v>
      </c>
      <c r="R39" s="19">
        <f t="shared" si="43"/>
        <v>92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3100.8599999999997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86.47</v>
      </c>
      <c r="I40" s="36"/>
      <c r="J40" s="36"/>
      <c r="K40" s="36"/>
      <c r="L40" s="36"/>
      <c r="M40" s="36"/>
      <c r="N40" s="36"/>
      <c r="O40" s="36"/>
      <c r="P40" s="36">
        <v>47.7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134.17000000000002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397.76199999999994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219.42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617.1819999999999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86.47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47.7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134.17000000000002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397.76199999999994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219.42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617.1819999999999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549.54</v>
      </c>
      <c r="C49" s="44">
        <v>1130.7</v>
      </c>
      <c r="D49" s="44">
        <v>785.61</v>
      </c>
      <c r="E49" s="44">
        <v>948.15</v>
      </c>
      <c r="F49" s="44">
        <v>2128.19</v>
      </c>
      <c r="G49" s="44">
        <v>1490.47</v>
      </c>
      <c r="H49" s="44">
        <v>1411.88</v>
      </c>
      <c r="I49" s="44">
        <v>815.06</v>
      </c>
      <c r="J49" s="44">
        <v>694.42</v>
      </c>
      <c r="K49" s="44">
        <v>1184.71</v>
      </c>
      <c r="L49" s="44">
        <v>718.5</v>
      </c>
      <c r="M49" s="45">
        <v>613.26</v>
      </c>
      <c r="N49" s="45">
        <v>1339.62</v>
      </c>
      <c r="O49" s="45">
        <v>1484.8</v>
      </c>
      <c r="P49" s="45">
        <v>591.30999999999995</v>
      </c>
      <c r="Q49" s="45">
        <v>1001.1</v>
      </c>
      <c r="R49" s="45">
        <v>1650.78</v>
      </c>
      <c r="S49" s="45">
        <v>1215.1099999999999</v>
      </c>
      <c r="T49" s="45">
        <v>419.4</v>
      </c>
      <c r="U49" s="45">
        <v>840.21</v>
      </c>
      <c r="V49" s="45">
        <v>211.94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21224.76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834.34</v>
      </c>
      <c r="C53" s="44"/>
      <c r="D53" s="44">
        <v>618.82000000000005</v>
      </c>
      <c r="E53" s="44"/>
      <c r="F53" s="44"/>
      <c r="G53" s="44"/>
      <c r="H53" s="44"/>
      <c r="I53" s="44"/>
      <c r="J53" s="44">
        <v>406.47</v>
      </c>
      <c r="K53" s="44"/>
      <c r="L53" s="44">
        <v>747.84</v>
      </c>
      <c r="M53" s="45"/>
      <c r="N53" s="45">
        <v>280.66000000000003</v>
      </c>
      <c r="O53" s="45"/>
      <c r="P53" s="45"/>
      <c r="Q53" s="45"/>
      <c r="R53" s="45"/>
      <c r="S53" s="45">
        <v>789.08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3677.21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8.6999999999999993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8.6999999999999993</v>
      </c>
    </row>
    <row r="55" spans="1:34" x14ac:dyDescent="0.25">
      <c r="A55" s="17" t="s">
        <v>52</v>
      </c>
      <c r="B55" s="44">
        <v>216.34</v>
      </c>
      <c r="C55" s="44">
        <v>31.08</v>
      </c>
      <c r="D55" s="44"/>
      <c r="E55" s="44">
        <v>245.01</v>
      </c>
      <c r="F55" s="44">
        <v>294.08999999999997</v>
      </c>
      <c r="G55" s="44"/>
      <c r="H55" s="44">
        <v>480.35</v>
      </c>
      <c r="I55" s="44"/>
      <c r="J55" s="44">
        <v>48.22</v>
      </c>
      <c r="K55" s="44">
        <v>261.02999999999997</v>
      </c>
      <c r="L55" s="44">
        <v>42.73</v>
      </c>
      <c r="M55" s="45"/>
      <c r="N55" s="45">
        <v>77.89</v>
      </c>
      <c r="O55" s="45">
        <v>106.45</v>
      </c>
      <c r="P55" s="45"/>
      <c r="Q55" s="45">
        <v>265.64999999999998</v>
      </c>
      <c r="R55" s="45"/>
      <c r="S55" s="45">
        <v>268.11</v>
      </c>
      <c r="T55" s="45">
        <v>15.66</v>
      </c>
      <c r="U55" s="45">
        <v>65.19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2417.8000000000002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3290.0200000000004</v>
      </c>
      <c r="C64" s="53">
        <f t="shared" ref="C64:AG64" si="61">+C15+C23+C31+C39+C47+C48+C49+C50+C51+C52+C53+C54+C55+C56+C57+C58+C59+C60+C61+C62+C63</f>
        <v>2569.38</v>
      </c>
      <c r="D64" s="53">
        <f t="shared" si="61"/>
        <v>3005.23</v>
      </c>
      <c r="E64" s="53">
        <f t="shared" si="61"/>
        <v>2784.76</v>
      </c>
      <c r="F64" s="53">
        <f t="shared" si="61"/>
        <v>4216.28</v>
      </c>
      <c r="G64" s="53">
        <f t="shared" si="61"/>
        <v>3470.47</v>
      </c>
      <c r="H64" s="53">
        <f t="shared" si="61"/>
        <v>5004.4759999999997</v>
      </c>
      <c r="I64" s="53">
        <f t="shared" si="61"/>
        <v>1886.86</v>
      </c>
      <c r="J64" s="53">
        <f t="shared" si="61"/>
        <v>2621.11</v>
      </c>
      <c r="K64" s="53">
        <f t="shared" si="61"/>
        <v>3800.9399999999996</v>
      </c>
      <c r="L64" s="53">
        <f t="shared" si="61"/>
        <v>4581.6059999999989</v>
      </c>
      <c r="M64" s="53">
        <f t="shared" si="61"/>
        <v>1837.4599999999998</v>
      </c>
      <c r="N64" s="53">
        <f t="shared" si="61"/>
        <v>4619.17</v>
      </c>
      <c r="O64" s="53">
        <f t="shared" si="61"/>
        <v>4566.99</v>
      </c>
      <c r="P64" s="53">
        <f t="shared" si="61"/>
        <v>2434.5299999999997</v>
      </c>
      <c r="Q64" s="53">
        <f t="shared" si="61"/>
        <v>5119.5499999999993</v>
      </c>
      <c r="R64" s="53">
        <f t="shared" si="61"/>
        <v>4053.33</v>
      </c>
      <c r="S64" s="53">
        <f t="shared" si="61"/>
        <v>4365.2999999999993</v>
      </c>
      <c r="T64" s="53">
        <f t="shared" si="61"/>
        <v>1497.66</v>
      </c>
      <c r="U64" s="53">
        <f t="shared" si="61"/>
        <v>1374.2</v>
      </c>
      <c r="V64" s="53">
        <f t="shared" si="61"/>
        <v>966.33999999999992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68065.661999999997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3288.13</v>
      </c>
      <c r="C67" s="57">
        <f t="shared" ref="C67:L67" si="63">C12</f>
        <v>2556.56</v>
      </c>
      <c r="D67" s="57">
        <f t="shared" si="63"/>
        <v>2983.81</v>
      </c>
      <c r="E67" s="57">
        <f t="shared" si="63"/>
        <v>2751.28</v>
      </c>
      <c r="F67" s="57">
        <f t="shared" si="63"/>
        <v>4215.49</v>
      </c>
      <c r="G67" s="57">
        <f t="shared" si="63"/>
        <v>3469.83</v>
      </c>
      <c r="H67" s="57">
        <f t="shared" si="63"/>
        <v>4999.55</v>
      </c>
      <c r="I67" s="57">
        <f t="shared" si="63"/>
        <v>1858.6</v>
      </c>
      <c r="J67" s="57">
        <f t="shared" si="63"/>
        <v>2601.15</v>
      </c>
      <c r="K67" s="57">
        <f t="shared" si="63"/>
        <v>3793.58</v>
      </c>
      <c r="L67" s="57">
        <f t="shared" si="63"/>
        <v>4581.37</v>
      </c>
      <c r="M67" s="57">
        <f t="shared" ref="M67:AG67" si="64">M12</f>
        <v>1835.25</v>
      </c>
      <c r="N67" s="57">
        <f t="shared" si="64"/>
        <v>4546.22</v>
      </c>
      <c r="O67" s="57">
        <f t="shared" si="64"/>
        <v>4565</v>
      </c>
      <c r="P67" s="57">
        <f t="shared" si="64"/>
        <v>2427.62</v>
      </c>
      <c r="Q67" s="57">
        <f t="shared" si="64"/>
        <v>5122.6099999999997</v>
      </c>
      <c r="R67" s="57">
        <f t="shared" si="64"/>
        <v>4053.75</v>
      </c>
      <c r="S67" s="57">
        <f t="shared" si="64"/>
        <v>4358.87</v>
      </c>
      <c r="T67" s="57">
        <f t="shared" si="64"/>
        <v>1473.09</v>
      </c>
      <c r="U67" s="57">
        <f t="shared" si="64"/>
        <v>1372.9</v>
      </c>
      <c r="V67" s="57">
        <f t="shared" si="64"/>
        <v>959.96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67814.62000000001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3288.13</v>
      </c>
      <c r="C69" s="59">
        <f t="shared" ref="C69:L69" si="67">+C67+C68</f>
        <v>2556.56</v>
      </c>
      <c r="D69" s="59">
        <f t="shared" si="67"/>
        <v>2983.81</v>
      </c>
      <c r="E69" s="59">
        <f t="shared" si="67"/>
        <v>2751.28</v>
      </c>
      <c r="F69" s="59">
        <f t="shared" si="67"/>
        <v>4215.49</v>
      </c>
      <c r="G69" s="59">
        <f t="shared" si="67"/>
        <v>3469.83</v>
      </c>
      <c r="H69" s="59">
        <f t="shared" si="67"/>
        <v>4999.55</v>
      </c>
      <c r="I69" s="59">
        <f t="shared" si="67"/>
        <v>1858.6</v>
      </c>
      <c r="J69" s="59">
        <f t="shared" si="67"/>
        <v>2601.15</v>
      </c>
      <c r="K69" s="59">
        <f t="shared" si="67"/>
        <v>3793.58</v>
      </c>
      <c r="L69" s="59">
        <f t="shared" si="67"/>
        <v>4581.37</v>
      </c>
      <c r="M69" s="59">
        <f t="shared" ref="M69:AG69" si="68">+M67+M68</f>
        <v>1835.25</v>
      </c>
      <c r="N69" s="59">
        <f t="shared" si="68"/>
        <v>4546.22</v>
      </c>
      <c r="O69" s="59">
        <f t="shared" si="68"/>
        <v>4565</v>
      </c>
      <c r="P69" s="59">
        <f t="shared" si="68"/>
        <v>2427.62</v>
      </c>
      <c r="Q69" s="59">
        <f t="shared" si="68"/>
        <v>5122.6099999999997</v>
      </c>
      <c r="R69" s="59">
        <f t="shared" si="68"/>
        <v>4053.75</v>
      </c>
      <c r="S69" s="59">
        <f t="shared" si="68"/>
        <v>4358.87</v>
      </c>
      <c r="T69" s="59">
        <f t="shared" si="68"/>
        <v>1473.09</v>
      </c>
      <c r="U69" s="59">
        <f t="shared" si="68"/>
        <v>1372.9</v>
      </c>
      <c r="V69" s="59">
        <f t="shared" si="68"/>
        <v>959.96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67814.62000000001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1.8900000000003274</v>
      </c>
      <c r="C70" s="57">
        <f t="shared" si="69"/>
        <v>12.820000000000164</v>
      </c>
      <c r="D70" s="57">
        <f t="shared" si="69"/>
        <v>21.420000000000073</v>
      </c>
      <c r="E70" s="57">
        <f t="shared" si="69"/>
        <v>33.480000000000018</v>
      </c>
      <c r="F70" s="57">
        <f t="shared" si="69"/>
        <v>0.78999999999996362</v>
      </c>
      <c r="G70" s="57">
        <f t="shared" si="69"/>
        <v>0.63999999999987267</v>
      </c>
      <c r="H70" s="57">
        <f t="shared" si="69"/>
        <v>4.9259999999994761</v>
      </c>
      <c r="I70" s="57">
        <f t="shared" si="69"/>
        <v>28.259999999999991</v>
      </c>
      <c r="J70" s="57">
        <f t="shared" si="69"/>
        <v>19.960000000000036</v>
      </c>
      <c r="K70" s="57">
        <f t="shared" si="69"/>
        <v>7.3599999999996726</v>
      </c>
      <c r="L70" s="57">
        <f t="shared" si="69"/>
        <v>0.23599999999896681</v>
      </c>
      <c r="M70" s="57">
        <f t="shared" ref="M70:AG70" si="70">+M64-M69</f>
        <v>2.209999999999809</v>
      </c>
      <c r="N70" s="57">
        <f t="shared" si="70"/>
        <v>72.949999999999818</v>
      </c>
      <c r="O70" s="57">
        <f t="shared" si="70"/>
        <v>1.9899999999997817</v>
      </c>
      <c r="P70" s="57">
        <f t="shared" si="70"/>
        <v>6.9099999999998545</v>
      </c>
      <c r="Q70" s="57">
        <f t="shared" si="70"/>
        <v>-3.0600000000004002</v>
      </c>
      <c r="R70" s="57">
        <f t="shared" si="70"/>
        <v>-0.42000000000007276</v>
      </c>
      <c r="S70" s="57">
        <f t="shared" si="70"/>
        <v>6.4299999999993815</v>
      </c>
      <c r="T70" s="57">
        <f t="shared" si="70"/>
        <v>24.570000000000164</v>
      </c>
      <c r="U70" s="57">
        <f t="shared" si="70"/>
        <v>1.2999999999999545</v>
      </c>
      <c r="V70" s="57">
        <f t="shared" si="70"/>
        <v>6.3799999999998818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251.04199999999673</v>
      </c>
    </row>
    <row r="71" spans="1:34" ht="101.25" customHeight="1" x14ac:dyDescent="0.25">
      <c r="A71" s="77" t="s">
        <v>96</v>
      </c>
      <c r="B71" s="14"/>
      <c r="C71" s="14" t="s">
        <v>121</v>
      </c>
      <c r="D71" s="14" t="s">
        <v>124</v>
      </c>
      <c r="E71" s="14" t="s">
        <v>125</v>
      </c>
      <c r="F71" s="14"/>
      <c r="G71" s="14"/>
      <c r="H71" s="14"/>
      <c r="I71" s="14">
        <v>26.5</v>
      </c>
      <c r="J71" s="14" t="s">
        <v>129</v>
      </c>
      <c r="K71" s="14" t="s">
        <v>130</v>
      </c>
      <c r="L71" s="14"/>
      <c r="M71" s="29"/>
      <c r="N71" s="29" t="s">
        <v>131</v>
      </c>
      <c r="O71" s="29" t="s">
        <v>132</v>
      </c>
      <c r="P71" s="29" t="s">
        <v>133</v>
      </c>
      <c r="Q71" s="29" t="s">
        <v>134</v>
      </c>
      <c r="R71" s="29"/>
      <c r="S71" s="29"/>
      <c r="T71" s="29" t="s">
        <v>135</v>
      </c>
      <c r="U71" s="29"/>
      <c r="V71" s="29" t="s">
        <v>137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122</v>
      </c>
      <c r="T72" s="12" t="s">
        <v>136</v>
      </c>
      <c r="AH72" s="47"/>
    </row>
    <row r="73" spans="1:34" x14ac:dyDescent="0.25">
      <c r="C73" s="12" t="s">
        <v>123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2806.35</v>
      </c>
      <c r="C12" s="26">
        <v>2694.71</v>
      </c>
      <c r="D12" s="26">
        <v>1983.18</v>
      </c>
      <c r="E12" s="26">
        <v>2003.59</v>
      </c>
      <c r="F12" s="26">
        <v>1407.66</v>
      </c>
      <c r="G12" s="26">
        <v>1648.59</v>
      </c>
      <c r="H12" s="26">
        <v>1690.01</v>
      </c>
      <c r="I12" s="26">
        <v>2641.75</v>
      </c>
      <c r="J12" s="26">
        <v>2302.87</v>
      </c>
      <c r="K12" s="26">
        <v>2950.73</v>
      </c>
      <c r="L12" s="26">
        <v>2248.61</v>
      </c>
      <c r="M12" s="26">
        <v>2704.79</v>
      </c>
      <c r="N12" s="26">
        <v>2666.38</v>
      </c>
      <c r="O12" s="26">
        <v>1749.96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31499.18</v>
      </c>
      <c r="AI12" s="26">
        <v>31505.18</v>
      </c>
      <c r="AJ12" s="69">
        <f>+AI12-AH12</f>
        <v>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55</v>
      </c>
      <c r="G13" s="26"/>
      <c r="H13" s="26"/>
      <c r="I13" s="26"/>
      <c r="J13" s="26"/>
      <c r="K13" s="26"/>
      <c r="L13" s="26"/>
      <c r="M13" s="26">
        <v>48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103</v>
      </c>
      <c r="AI13" s="26"/>
      <c r="AJ13" s="69">
        <f>+AI13-AH13</f>
        <v>-103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199.7</v>
      </c>
      <c r="C15" s="23">
        <v>0</v>
      </c>
      <c r="D15" s="23">
        <v>25.5</v>
      </c>
      <c r="E15" s="23">
        <v>150</v>
      </c>
      <c r="F15" s="23">
        <v>0</v>
      </c>
      <c r="G15" s="23">
        <v>4.5</v>
      </c>
      <c r="H15" s="23">
        <v>32.5</v>
      </c>
      <c r="I15" s="23">
        <v>134</v>
      </c>
      <c r="J15" s="23">
        <v>74</v>
      </c>
      <c r="K15" s="23">
        <v>56</v>
      </c>
      <c r="L15" s="23">
        <v>53</v>
      </c>
      <c r="M15" s="23"/>
      <c r="N15" s="23">
        <v>156.5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885.7</v>
      </c>
    </row>
    <row r="16" spans="1:36" s="32" customFormat="1" x14ac:dyDescent="0.25">
      <c r="A16" s="30" t="s">
        <v>20</v>
      </c>
      <c r="B16" s="31">
        <v>273</v>
      </c>
      <c r="C16" s="31">
        <v>184</v>
      </c>
      <c r="D16" s="31">
        <v>193</v>
      </c>
      <c r="E16" s="31">
        <v>167</v>
      </c>
      <c r="F16" s="31">
        <v>183</v>
      </c>
      <c r="G16" s="31">
        <v>151</v>
      </c>
      <c r="H16" s="31">
        <v>206</v>
      </c>
      <c r="I16" s="31">
        <v>224</v>
      </c>
      <c r="J16" s="31">
        <v>227</v>
      </c>
      <c r="K16" s="31">
        <v>374</v>
      </c>
      <c r="L16" s="31">
        <v>289</v>
      </c>
      <c r="M16" s="31">
        <v>284</v>
      </c>
      <c r="N16" s="31">
        <v>260</v>
      </c>
      <c r="O16" s="31">
        <v>153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3168</v>
      </c>
      <c r="AJ16" s="70"/>
    </row>
    <row r="17" spans="1:36" s="47" customFormat="1" x14ac:dyDescent="0.25">
      <c r="A17" s="46" t="s">
        <v>27</v>
      </c>
      <c r="B17" s="22">
        <f>B16*$B$8</f>
        <v>1255.8</v>
      </c>
      <c r="C17" s="22">
        <f>C16*$B$8</f>
        <v>846.4</v>
      </c>
      <c r="D17" s="22">
        <f t="shared" ref="D17:AG17" si="2">D16*$B$8</f>
        <v>887.8</v>
      </c>
      <c r="E17" s="22">
        <f t="shared" si="2"/>
        <v>768.19999999999993</v>
      </c>
      <c r="F17" s="22">
        <f t="shared" si="2"/>
        <v>841.8</v>
      </c>
      <c r="G17" s="22">
        <f t="shared" si="2"/>
        <v>694.59999999999991</v>
      </c>
      <c r="H17" s="22">
        <f t="shared" si="2"/>
        <v>947.59999999999991</v>
      </c>
      <c r="I17" s="22">
        <f t="shared" si="2"/>
        <v>1030.3999999999999</v>
      </c>
      <c r="J17" s="22">
        <f t="shared" si="2"/>
        <v>1044.1999999999998</v>
      </c>
      <c r="K17" s="22">
        <f t="shared" si="2"/>
        <v>1720.3999999999999</v>
      </c>
      <c r="L17" s="22">
        <f t="shared" si="2"/>
        <v>1329.3999999999999</v>
      </c>
      <c r="M17" s="22">
        <f t="shared" si="2"/>
        <v>1306.3999999999999</v>
      </c>
      <c r="N17" s="22">
        <f t="shared" si="2"/>
        <v>1196</v>
      </c>
      <c r="O17" s="22">
        <f t="shared" si="2"/>
        <v>703.8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14572.799999999997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273</v>
      </c>
      <c r="C22" s="20">
        <f t="shared" ref="C22:AG23" si="5">+C16+C18+C20</f>
        <v>184</v>
      </c>
      <c r="D22" s="20">
        <f t="shared" si="5"/>
        <v>193</v>
      </c>
      <c r="E22" s="20">
        <f t="shared" si="5"/>
        <v>167</v>
      </c>
      <c r="F22" s="20">
        <f t="shared" si="5"/>
        <v>183</v>
      </c>
      <c r="G22" s="20">
        <f t="shared" si="5"/>
        <v>151</v>
      </c>
      <c r="H22" s="20">
        <f t="shared" si="5"/>
        <v>206</v>
      </c>
      <c r="I22" s="20">
        <f t="shared" si="5"/>
        <v>224</v>
      </c>
      <c r="J22" s="20">
        <f t="shared" si="5"/>
        <v>227</v>
      </c>
      <c r="K22" s="20">
        <f t="shared" si="5"/>
        <v>374</v>
      </c>
      <c r="L22" s="20">
        <f t="shared" si="5"/>
        <v>289</v>
      </c>
      <c r="M22" s="20">
        <f t="shared" si="5"/>
        <v>284</v>
      </c>
      <c r="N22" s="20">
        <f t="shared" si="5"/>
        <v>260</v>
      </c>
      <c r="O22" s="20">
        <f t="shared" si="5"/>
        <v>153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3168</v>
      </c>
    </row>
    <row r="23" spans="1:36" s="47" customFormat="1" x14ac:dyDescent="0.25">
      <c r="A23" s="48" t="s">
        <v>26</v>
      </c>
      <c r="B23" s="19">
        <f>+B17+B19+B21</f>
        <v>1255.8</v>
      </c>
      <c r="C23" s="19">
        <f t="shared" si="5"/>
        <v>846.4</v>
      </c>
      <c r="D23" s="19">
        <f t="shared" si="5"/>
        <v>887.8</v>
      </c>
      <c r="E23" s="19">
        <f t="shared" si="5"/>
        <v>768.19999999999993</v>
      </c>
      <c r="F23" s="19">
        <f t="shared" si="5"/>
        <v>841.8</v>
      </c>
      <c r="G23" s="19">
        <f t="shared" si="5"/>
        <v>694.59999999999991</v>
      </c>
      <c r="H23" s="19">
        <f t="shared" si="5"/>
        <v>947.59999999999991</v>
      </c>
      <c r="I23" s="19">
        <f t="shared" si="5"/>
        <v>1030.3999999999999</v>
      </c>
      <c r="J23" s="19">
        <f t="shared" si="5"/>
        <v>1044.1999999999998</v>
      </c>
      <c r="K23" s="19">
        <f t="shared" si="5"/>
        <v>1720.3999999999999</v>
      </c>
      <c r="L23" s="19">
        <f t="shared" si="5"/>
        <v>1329.3999999999999</v>
      </c>
      <c r="M23" s="19">
        <f t="shared" si="5"/>
        <v>1306.3999999999999</v>
      </c>
      <c r="N23" s="19">
        <f t="shared" si="5"/>
        <v>1196</v>
      </c>
      <c r="O23" s="19">
        <f t="shared" si="5"/>
        <v>703.8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14572.799999999997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38.49</v>
      </c>
      <c r="G32" s="36"/>
      <c r="H32" s="36"/>
      <c r="I32" s="36"/>
      <c r="J32" s="36"/>
      <c r="K32" s="36"/>
      <c r="L32" s="36"/>
      <c r="M32" s="37"/>
      <c r="N32" s="37">
        <v>34.03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72.52000000000001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177.054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156.53799999999998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333.59199999999998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38.49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34.03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72.52000000000001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177.054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156.53799999999998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333.59199999999998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1103.46</v>
      </c>
      <c r="C49" s="44">
        <v>1013.87</v>
      </c>
      <c r="D49" s="44">
        <v>1032.53</v>
      </c>
      <c r="E49" s="44">
        <v>906.97</v>
      </c>
      <c r="F49" s="44">
        <v>388.84</v>
      </c>
      <c r="G49" s="44">
        <v>954.56</v>
      </c>
      <c r="H49" s="44">
        <v>438.36</v>
      </c>
      <c r="I49" s="44">
        <v>1419.14</v>
      </c>
      <c r="J49" s="44">
        <v>862</v>
      </c>
      <c r="K49" s="44">
        <v>1129.26</v>
      </c>
      <c r="L49" s="44">
        <v>867.78</v>
      </c>
      <c r="M49" s="45">
        <v>1344.92</v>
      </c>
      <c r="N49" s="45">
        <v>1136.5</v>
      </c>
      <c r="O49" s="45">
        <v>664.14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13262.33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>
        <v>5.91</v>
      </c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5.91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206.06</v>
      </c>
      <c r="C53" s="44">
        <v>765.55</v>
      </c>
      <c r="D53" s="44"/>
      <c r="E53" s="44"/>
      <c r="F53" s="44">
        <v>52.32</v>
      </c>
      <c r="G53" s="44"/>
      <c r="H53" s="44">
        <v>244.97</v>
      </c>
      <c r="I53" s="44">
        <v>46.63</v>
      </c>
      <c r="J53" s="44">
        <v>270.74</v>
      </c>
      <c r="K53" s="44"/>
      <c r="L53" s="44"/>
      <c r="M53" s="45">
        <v>117.46</v>
      </c>
      <c r="N53" s="45"/>
      <c r="O53" s="45">
        <v>355.35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2059.08</v>
      </c>
    </row>
    <row r="54" spans="1:34" x14ac:dyDescent="0.25">
      <c r="A54" s="17" t="s">
        <v>114</v>
      </c>
      <c r="B54" s="44"/>
      <c r="C54" s="44"/>
      <c r="D54" s="44"/>
      <c r="E54" s="44">
        <v>98.08</v>
      </c>
      <c r="F54" s="44"/>
      <c r="G54" s="44"/>
      <c r="H54" s="44"/>
      <c r="I54" s="44">
        <v>10.9</v>
      </c>
      <c r="J54" s="44">
        <v>54.12</v>
      </c>
      <c r="K54" s="44"/>
      <c r="L54" s="44"/>
      <c r="M54" s="45"/>
      <c r="N54" s="45">
        <v>19.86</v>
      </c>
      <c r="O54" s="45">
        <v>28.08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211.03999999999996</v>
      </c>
    </row>
    <row r="55" spans="1:34" x14ac:dyDescent="0.25">
      <c r="A55" s="17" t="s">
        <v>52</v>
      </c>
      <c r="B55" s="44">
        <v>39.85</v>
      </c>
      <c r="C55" s="44">
        <v>71.709999999999994</v>
      </c>
      <c r="D55" s="44">
        <v>38.130000000000003</v>
      </c>
      <c r="E55" s="44">
        <v>82.6</v>
      </c>
      <c r="F55" s="44">
        <v>22.84</v>
      </c>
      <c r="G55" s="44"/>
      <c r="H55" s="44">
        <v>21.82</v>
      </c>
      <c r="I55" s="44"/>
      <c r="J55" s="44"/>
      <c r="K55" s="44">
        <v>54.24</v>
      </c>
      <c r="L55" s="44"/>
      <c r="M55" s="45">
        <v>31.41</v>
      </c>
      <c r="N55" s="45">
        <v>2.44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365.04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2804.87</v>
      </c>
      <c r="C64" s="53">
        <f t="shared" ref="C64:AG64" si="21">+C15+C23+C31+C39+C47+C48+C49+C50+C51+C52+C53+C54+C55+C56+C57+C58+C59+C60+C61+C62+C63</f>
        <v>2697.5299999999997</v>
      </c>
      <c r="D64" s="53">
        <f t="shared" si="21"/>
        <v>1983.96</v>
      </c>
      <c r="E64" s="53">
        <f t="shared" si="21"/>
        <v>2005.85</v>
      </c>
      <c r="F64" s="53">
        <f t="shared" si="21"/>
        <v>1482.8539999999998</v>
      </c>
      <c r="G64" s="53">
        <f t="shared" si="21"/>
        <v>1653.6599999999999</v>
      </c>
      <c r="H64" s="53">
        <f t="shared" si="21"/>
        <v>1691.16</v>
      </c>
      <c r="I64" s="53">
        <f t="shared" si="21"/>
        <v>2641.07</v>
      </c>
      <c r="J64" s="53">
        <f t="shared" si="21"/>
        <v>2305.0599999999995</v>
      </c>
      <c r="K64" s="53">
        <f t="shared" si="21"/>
        <v>2959.8999999999996</v>
      </c>
      <c r="L64" s="53">
        <f t="shared" si="21"/>
        <v>2250.1799999999998</v>
      </c>
      <c r="M64" s="53">
        <f t="shared" si="21"/>
        <v>2800.1899999999996</v>
      </c>
      <c r="N64" s="53">
        <f t="shared" si="21"/>
        <v>2667.8380000000002</v>
      </c>
      <c r="O64" s="53">
        <f t="shared" si="21"/>
        <v>1751.37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31695.491999999995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2806.35</v>
      </c>
      <c r="C67" s="57">
        <f t="shared" ref="C67:L67" si="23">C12</f>
        <v>2694.71</v>
      </c>
      <c r="D67" s="57">
        <f t="shared" si="23"/>
        <v>1983.18</v>
      </c>
      <c r="E67" s="57">
        <f t="shared" si="23"/>
        <v>2003.59</v>
      </c>
      <c r="F67" s="57">
        <f t="shared" si="23"/>
        <v>1407.66</v>
      </c>
      <c r="G67" s="57">
        <f t="shared" si="23"/>
        <v>1648.59</v>
      </c>
      <c r="H67" s="57">
        <f t="shared" si="23"/>
        <v>1690.01</v>
      </c>
      <c r="I67" s="57">
        <f t="shared" si="23"/>
        <v>2641.75</v>
      </c>
      <c r="J67" s="57">
        <f t="shared" si="23"/>
        <v>2302.87</v>
      </c>
      <c r="K67" s="57">
        <f t="shared" si="23"/>
        <v>2950.73</v>
      </c>
      <c r="L67" s="57">
        <f t="shared" si="23"/>
        <v>2248.61</v>
      </c>
      <c r="M67" s="57">
        <f t="shared" si="22"/>
        <v>2704.79</v>
      </c>
      <c r="N67" s="57">
        <f t="shared" si="22"/>
        <v>2666.38</v>
      </c>
      <c r="O67" s="57">
        <f t="shared" si="22"/>
        <v>1749.96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31499.18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55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48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103</v>
      </c>
    </row>
    <row r="69" spans="1:34" s="47" customFormat="1" x14ac:dyDescent="0.25">
      <c r="A69" s="58" t="s">
        <v>94</v>
      </c>
      <c r="B69" s="59">
        <f>+B67+B68</f>
        <v>2806.35</v>
      </c>
      <c r="C69" s="59">
        <f t="shared" ref="C69:AG69" si="25">+C67+C68</f>
        <v>2694.71</v>
      </c>
      <c r="D69" s="59">
        <f t="shared" si="25"/>
        <v>1983.18</v>
      </c>
      <c r="E69" s="59">
        <f t="shared" si="25"/>
        <v>2003.59</v>
      </c>
      <c r="F69" s="59">
        <f t="shared" si="25"/>
        <v>1462.66</v>
      </c>
      <c r="G69" s="59">
        <f t="shared" si="25"/>
        <v>1648.59</v>
      </c>
      <c r="H69" s="59">
        <f t="shared" si="25"/>
        <v>1690.01</v>
      </c>
      <c r="I69" s="59">
        <f t="shared" si="25"/>
        <v>2641.75</v>
      </c>
      <c r="J69" s="59">
        <f t="shared" si="25"/>
        <v>2302.87</v>
      </c>
      <c r="K69" s="59">
        <f t="shared" si="25"/>
        <v>2950.73</v>
      </c>
      <c r="L69" s="59">
        <f t="shared" si="25"/>
        <v>2248.61</v>
      </c>
      <c r="M69" s="59">
        <f t="shared" si="25"/>
        <v>2752.79</v>
      </c>
      <c r="N69" s="59">
        <f t="shared" si="25"/>
        <v>2666.38</v>
      </c>
      <c r="O69" s="59">
        <f t="shared" si="25"/>
        <v>1749.96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31602.18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-1.4800000000000182</v>
      </c>
      <c r="C70" s="57">
        <f t="shared" si="26"/>
        <v>2.819999999999709</v>
      </c>
      <c r="D70" s="57">
        <f t="shared" si="26"/>
        <v>0.77999999999997272</v>
      </c>
      <c r="E70" s="57">
        <f t="shared" si="26"/>
        <v>2.2599999999999909</v>
      </c>
      <c r="F70" s="57">
        <f t="shared" si="26"/>
        <v>20.193999999999733</v>
      </c>
      <c r="G70" s="57">
        <f t="shared" si="26"/>
        <v>5.0699999999999363</v>
      </c>
      <c r="H70" s="57">
        <f t="shared" si="26"/>
        <v>1.1500000000000909</v>
      </c>
      <c r="I70" s="57">
        <f t="shared" si="26"/>
        <v>-0.67999999999983629</v>
      </c>
      <c r="J70" s="57">
        <f t="shared" si="26"/>
        <v>2.1899999999995998</v>
      </c>
      <c r="K70" s="57">
        <f t="shared" si="26"/>
        <v>9.169999999999618</v>
      </c>
      <c r="L70" s="57">
        <f t="shared" si="26"/>
        <v>1.569999999999709</v>
      </c>
      <c r="M70" s="57">
        <f t="shared" si="26"/>
        <v>47.399999999999636</v>
      </c>
      <c r="N70" s="57">
        <f t="shared" si="26"/>
        <v>1.4580000000000837</v>
      </c>
      <c r="O70" s="57">
        <f t="shared" si="26"/>
        <v>1.4099999999998545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93.311999999998079</v>
      </c>
    </row>
    <row r="71" spans="1:34" ht="112.5" customHeight="1" x14ac:dyDescent="0.25">
      <c r="A71" s="77" t="s">
        <v>96</v>
      </c>
      <c r="B71" s="14"/>
      <c r="C71" s="14" t="s">
        <v>127</v>
      </c>
      <c r="D71" s="14"/>
      <c r="E71" s="14"/>
      <c r="F71" s="14" t="s">
        <v>128</v>
      </c>
      <c r="G71" s="14"/>
      <c r="H71" s="14"/>
      <c r="I71" s="14"/>
      <c r="J71" s="14"/>
      <c r="K71" s="14" t="s">
        <v>141</v>
      </c>
      <c r="L71" s="14"/>
      <c r="M71" s="29" t="s">
        <v>142</v>
      </c>
      <c r="N71" s="29"/>
      <c r="O71" s="29" t="s">
        <v>144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M72" s="12" t="s">
        <v>143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16" sqref="AH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61</v>
      </c>
      <c r="J11" s="5" t="s">
        <v>62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989.81</v>
      </c>
      <c r="C12" s="26">
        <v>3134.14</v>
      </c>
      <c r="D12" s="26">
        <v>1263.06</v>
      </c>
      <c r="E12" s="26">
        <v>981.88</v>
      </c>
      <c r="F12" s="26">
        <v>1305.57</v>
      </c>
      <c r="G12" s="26">
        <v>991.3</v>
      </c>
      <c r="H12" s="26">
        <v>1284.01</v>
      </c>
      <c r="I12" s="26">
        <v>752.24</v>
      </c>
      <c r="J12" s="26">
        <v>857.32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11559.33</v>
      </c>
      <c r="AI12" s="26">
        <v>11559.34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102.5</v>
      </c>
      <c r="D15" s="23">
        <v>4.55</v>
      </c>
      <c r="E15" s="23"/>
      <c r="F15" s="23">
        <v>136</v>
      </c>
      <c r="G15" s="23"/>
      <c r="H15" s="23">
        <v>93.2</v>
      </c>
      <c r="I15" s="23">
        <v>112.5</v>
      </c>
      <c r="J15" s="23">
        <v>20.5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469.25</v>
      </c>
    </row>
    <row r="16" spans="1:36" s="32" customFormat="1" x14ac:dyDescent="0.25">
      <c r="A16" s="30" t="s">
        <v>20</v>
      </c>
      <c r="B16" s="31">
        <v>57</v>
      </c>
      <c r="C16" s="31">
        <v>219</v>
      </c>
      <c r="D16" s="31">
        <v>129</v>
      </c>
      <c r="E16" s="31">
        <v>111</v>
      </c>
      <c r="F16" s="31">
        <v>82</v>
      </c>
      <c r="G16" s="31">
        <v>131</v>
      </c>
      <c r="H16" s="31">
        <v>111</v>
      </c>
      <c r="I16" s="31">
        <v>24</v>
      </c>
      <c r="J16" s="31">
        <v>137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1001</v>
      </c>
      <c r="AJ16" s="70"/>
    </row>
    <row r="17" spans="1:36" s="47" customFormat="1" x14ac:dyDescent="0.25">
      <c r="A17" s="46" t="s">
        <v>27</v>
      </c>
      <c r="B17" s="22">
        <f>B16*$B$8</f>
        <v>262.2</v>
      </c>
      <c r="C17" s="22">
        <f>C16*$B$8</f>
        <v>1007.4</v>
      </c>
      <c r="D17" s="22">
        <f t="shared" ref="D17:AG17" si="2">D16*$B$8</f>
        <v>593.4</v>
      </c>
      <c r="E17" s="22">
        <f t="shared" si="2"/>
        <v>510.59999999999997</v>
      </c>
      <c r="F17" s="22">
        <f t="shared" si="2"/>
        <v>377.2</v>
      </c>
      <c r="G17" s="22">
        <f t="shared" si="2"/>
        <v>602.59999999999991</v>
      </c>
      <c r="H17" s="22">
        <f t="shared" si="2"/>
        <v>510.59999999999997</v>
      </c>
      <c r="I17" s="22">
        <f t="shared" si="2"/>
        <v>110.39999999999999</v>
      </c>
      <c r="J17" s="22">
        <f t="shared" si="2"/>
        <v>630.19999999999993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4604.5999999999995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</v>
      </c>
      <c r="C22" s="20">
        <f t="shared" ref="C22:AG23" si="5">+C16+C18+C20</f>
        <v>219</v>
      </c>
      <c r="D22" s="20">
        <f t="shared" si="5"/>
        <v>129</v>
      </c>
      <c r="E22" s="20">
        <f t="shared" si="5"/>
        <v>111</v>
      </c>
      <c r="F22" s="20">
        <f t="shared" si="5"/>
        <v>82</v>
      </c>
      <c r="G22" s="20">
        <f t="shared" si="5"/>
        <v>131</v>
      </c>
      <c r="H22" s="20">
        <f t="shared" si="5"/>
        <v>111</v>
      </c>
      <c r="I22" s="20">
        <f t="shared" si="5"/>
        <v>24</v>
      </c>
      <c r="J22" s="20">
        <f t="shared" si="5"/>
        <v>137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1001</v>
      </c>
    </row>
    <row r="23" spans="1:36" s="47" customFormat="1" x14ac:dyDescent="0.25">
      <c r="A23" s="48" t="s">
        <v>26</v>
      </c>
      <c r="B23" s="19">
        <f>+B17+B19+B21</f>
        <v>262.2</v>
      </c>
      <c r="C23" s="19">
        <f t="shared" si="5"/>
        <v>1007.4</v>
      </c>
      <c r="D23" s="19">
        <f t="shared" si="5"/>
        <v>593.4</v>
      </c>
      <c r="E23" s="19">
        <f t="shared" si="5"/>
        <v>510.59999999999997</v>
      </c>
      <c r="F23" s="19">
        <f t="shared" si="5"/>
        <v>377.2</v>
      </c>
      <c r="G23" s="19">
        <f t="shared" si="5"/>
        <v>602.59999999999991</v>
      </c>
      <c r="H23" s="19">
        <f t="shared" si="5"/>
        <v>510.59999999999997</v>
      </c>
      <c r="I23" s="19">
        <f t="shared" si="5"/>
        <v>110.39999999999999</v>
      </c>
      <c r="J23" s="19">
        <f t="shared" si="5"/>
        <v>630.19999999999993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4604.5999999999995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13.61</v>
      </c>
      <c r="H32" s="36">
        <v>40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53.61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62.605999999999995</v>
      </c>
      <c r="H33" s="22">
        <f t="shared" si="12"/>
        <v>184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246.60599999999999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13.61</v>
      </c>
      <c r="H38" s="20">
        <f t="shared" si="15"/>
        <v>40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53.61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62.605999999999995</v>
      </c>
      <c r="H39" s="19">
        <f t="shared" si="15"/>
        <v>184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246.60599999999999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326.57</v>
      </c>
      <c r="C49" s="44">
        <v>910.31</v>
      </c>
      <c r="D49" s="44">
        <v>561.58000000000004</v>
      </c>
      <c r="E49" s="44">
        <v>416.54</v>
      </c>
      <c r="F49" s="44">
        <v>764.27</v>
      </c>
      <c r="G49" s="44">
        <v>339.01</v>
      </c>
      <c r="H49" s="44">
        <v>408.01</v>
      </c>
      <c r="I49" s="44">
        <v>531.20000000000005</v>
      </c>
      <c r="J49" s="44">
        <v>192.96</v>
      </c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4450.45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407.55</v>
      </c>
      <c r="C53" s="44">
        <v>1117.51</v>
      </c>
      <c r="D53" s="44">
        <v>43</v>
      </c>
      <c r="E53" s="44">
        <v>66.47</v>
      </c>
      <c r="F53" s="44">
        <v>29.66</v>
      </c>
      <c r="G53" s="44"/>
      <c r="H53" s="44">
        <v>84.06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1748.25</v>
      </c>
    </row>
    <row r="54" spans="1:34" x14ac:dyDescent="0.25">
      <c r="A54" s="17" t="s">
        <v>114</v>
      </c>
      <c r="B54" s="44">
        <v>22.56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22.56</v>
      </c>
    </row>
    <row r="55" spans="1:34" x14ac:dyDescent="0.25">
      <c r="A55" s="17" t="s">
        <v>52</v>
      </c>
      <c r="B55" s="44"/>
      <c r="C55" s="44"/>
      <c r="D55" s="44">
        <v>61.81</v>
      </c>
      <c r="E55" s="44"/>
      <c r="F55" s="44"/>
      <c r="G55" s="44"/>
      <c r="H55" s="44">
        <v>4.43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66.240000000000009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1018.8799999999999</v>
      </c>
      <c r="C64" s="53">
        <f t="shared" ref="C64:AG64" si="21">+C15+C23+C31+C39+C47+C48+C49+C50+C51+C52+C53+C54+C55+C56+C57+C58+C59+C60+C61+C62+C63</f>
        <v>3137.7200000000003</v>
      </c>
      <c r="D64" s="53">
        <f t="shared" si="21"/>
        <v>1264.3399999999999</v>
      </c>
      <c r="E64" s="53">
        <f t="shared" si="21"/>
        <v>993.61</v>
      </c>
      <c r="F64" s="53">
        <f t="shared" si="21"/>
        <v>1307.1300000000001</v>
      </c>
      <c r="G64" s="53">
        <f t="shared" si="21"/>
        <v>1004.2159999999999</v>
      </c>
      <c r="H64" s="53">
        <f t="shared" si="21"/>
        <v>1284.3</v>
      </c>
      <c r="I64" s="53">
        <f t="shared" si="21"/>
        <v>754.1</v>
      </c>
      <c r="J64" s="53">
        <f t="shared" si="21"/>
        <v>843.66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11607.956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D</v>
      </c>
      <c r="J66" s="55" t="str">
        <f t="shared" si="22"/>
        <v>CAJA 5 N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989.81</v>
      </c>
      <c r="C67" s="57">
        <f t="shared" ref="C67:L67" si="23">C12</f>
        <v>3134.14</v>
      </c>
      <c r="D67" s="57">
        <f t="shared" si="23"/>
        <v>1263.06</v>
      </c>
      <c r="E67" s="57">
        <f t="shared" si="23"/>
        <v>981.88</v>
      </c>
      <c r="F67" s="57">
        <f t="shared" si="23"/>
        <v>1305.57</v>
      </c>
      <c r="G67" s="57">
        <f t="shared" si="23"/>
        <v>991.3</v>
      </c>
      <c r="H67" s="57">
        <f t="shared" si="23"/>
        <v>1284.01</v>
      </c>
      <c r="I67" s="57">
        <f t="shared" si="23"/>
        <v>752.24</v>
      </c>
      <c r="J67" s="57">
        <f t="shared" si="23"/>
        <v>857.32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11559.33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989.81</v>
      </c>
      <c r="C69" s="59">
        <f t="shared" ref="C69:AG69" si="25">+C67+C68</f>
        <v>3134.14</v>
      </c>
      <c r="D69" s="59">
        <f t="shared" si="25"/>
        <v>1263.06</v>
      </c>
      <c r="E69" s="59">
        <f t="shared" si="25"/>
        <v>981.88</v>
      </c>
      <c r="F69" s="59">
        <f t="shared" si="25"/>
        <v>1305.57</v>
      </c>
      <c r="G69" s="59">
        <f t="shared" si="25"/>
        <v>991.3</v>
      </c>
      <c r="H69" s="59">
        <f t="shared" si="25"/>
        <v>1284.01</v>
      </c>
      <c r="I69" s="59">
        <f t="shared" si="25"/>
        <v>752.24</v>
      </c>
      <c r="J69" s="59">
        <f t="shared" si="25"/>
        <v>857.32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11559.33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29.069999999999936</v>
      </c>
      <c r="C70" s="57">
        <f t="shared" si="26"/>
        <v>3.580000000000382</v>
      </c>
      <c r="D70" s="57">
        <f t="shared" si="26"/>
        <v>1.2799999999999727</v>
      </c>
      <c r="E70" s="57">
        <f t="shared" si="26"/>
        <v>11.730000000000018</v>
      </c>
      <c r="F70" s="57">
        <f t="shared" si="26"/>
        <v>1.5600000000001728</v>
      </c>
      <c r="G70" s="57">
        <f t="shared" si="26"/>
        <v>12.91599999999994</v>
      </c>
      <c r="H70" s="57">
        <f t="shared" si="26"/>
        <v>0.28999999999996362</v>
      </c>
      <c r="I70" s="57">
        <f t="shared" si="26"/>
        <v>1.8600000000000136</v>
      </c>
      <c r="J70" s="57">
        <f t="shared" si="26"/>
        <v>-13.660000000000082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48.626000000000317</v>
      </c>
    </row>
    <row r="71" spans="1:34" ht="95.25" customHeight="1" x14ac:dyDescent="0.25">
      <c r="A71" s="77" t="s">
        <v>96</v>
      </c>
      <c r="B71" s="14" t="s">
        <v>138</v>
      </c>
      <c r="C71" s="14"/>
      <c r="D71" s="14"/>
      <c r="E71" s="14" t="s">
        <v>139</v>
      </c>
      <c r="F71" s="14"/>
      <c r="G71" s="14" t="s">
        <v>140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51" sqref="AH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2863.18</v>
      </c>
      <c r="C12" s="26">
        <v>3464.39</v>
      </c>
      <c r="D12" s="26">
        <v>2848.28</v>
      </c>
      <c r="E12" s="26">
        <v>2311.63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11487.48</v>
      </c>
      <c r="AI12" s="26">
        <v>11487.47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98.5</v>
      </c>
      <c r="C15" s="23">
        <v>255.75</v>
      </c>
      <c r="D15" s="23">
        <v>57.55</v>
      </c>
      <c r="E15" s="23">
        <v>222.55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634.35</v>
      </c>
    </row>
    <row r="16" spans="1:36" s="32" customFormat="1" x14ac:dyDescent="0.25">
      <c r="A16" s="30" t="s">
        <v>20</v>
      </c>
      <c r="B16" s="31">
        <v>300</v>
      </c>
      <c r="C16" s="31">
        <v>207</v>
      </c>
      <c r="D16" s="31">
        <v>242</v>
      </c>
      <c r="E16" s="31">
        <v>198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947</v>
      </c>
      <c r="AJ16" s="70"/>
    </row>
    <row r="17" spans="1:36" s="47" customFormat="1" x14ac:dyDescent="0.25">
      <c r="A17" s="46" t="s">
        <v>27</v>
      </c>
      <c r="B17" s="22">
        <f>B16*$B$8</f>
        <v>1380</v>
      </c>
      <c r="C17" s="22">
        <f>C16*$B$8</f>
        <v>952.19999999999993</v>
      </c>
      <c r="D17" s="22">
        <f t="shared" ref="D17:AG17" si="2">D16*$B$8</f>
        <v>1113.1999999999998</v>
      </c>
      <c r="E17" s="22">
        <f t="shared" si="2"/>
        <v>910.8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4356.2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300</v>
      </c>
      <c r="C22" s="20">
        <f t="shared" ref="C22:AG23" si="5">+C16+C18+C20</f>
        <v>207</v>
      </c>
      <c r="D22" s="20">
        <f t="shared" si="5"/>
        <v>242</v>
      </c>
      <c r="E22" s="20">
        <f t="shared" si="5"/>
        <v>198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947</v>
      </c>
    </row>
    <row r="23" spans="1:36" s="47" customFormat="1" x14ac:dyDescent="0.25">
      <c r="A23" s="48" t="s">
        <v>26</v>
      </c>
      <c r="B23" s="19">
        <f>+B17+B19+B21</f>
        <v>1380</v>
      </c>
      <c r="C23" s="19">
        <f t="shared" si="5"/>
        <v>952.19999999999993</v>
      </c>
      <c r="D23" s="19">
        <f t="shared" si="5"/>
        <v>1113.1999999999998</v>
      </c>
      <c r="E23" s="19">
        <f t="shared" si="5"/>
        <v>910.8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4356.2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803.95</v>
      </c>
      <c r="C49" s="44">
        <v>1440.46</v>
      </c>
      <c r="D49" s="44">
        <v>1120.56</v>
      </c>
      <c r="E49" s="44">
        <v>676.04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4041.0099999999998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584.37</v>
      </c>
      <c r="C53" s="44">
        <v>818.4</v>
      </c>
      <c r="D53" s="44">
        <v>547.99</v>
      </c>
      <c r="E53" s="44">
        <v>465.13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2415.89</v>
      </c>
    </row>
    <row r="54" spans="1:34" x14ac:dyDescent="0.25">
      <c r="A54" s="17" t="s">
        <v>114</v>
      </c>
      <c r="B54" s="44"/>
      <c r="C54" s="44"/>
      <c r="D54" s="44"/>
      <c r="E54" s="44">
        <v>30.28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30.28</v>
      </c>
    </row>
    <row r="55" spans="1:34" x14ac:dyDescent="0.25">
      <c r="A55" s="17" t="s">
        <v>52</v>
      </c>
      <c r="B55" s="44"/>
      <c r="C55" s="44"/>
      <c r="D55" s="44">
        <v>9.02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2866.8199999999997</v>
      </c>
      <c r="C64" s="53">
        <f t="shared" ref="C64:AG64" si="21">+C15+C23+C31+C39+C47+C48+C49+C50+C51+C52+C53+C54+C55+C56+C57+C58+C59+C60+C61+C62+C63</f>
        <v>3466.81</v>
      </c>
      <c r="D64" s="53">
        <f t="shared" si="21"/>
        <v>2848.3199999999993</v>
      </c>
      <c r="E64" s="53">
        <f t="shared" si="21"/>
        <v>2304.8000000000002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11486.75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2863.18</v>
      </c>
      <c r="C67" s="57">
        <f t="shared" ref="C67:L67" si="23">C12</f>
        <v>3464.39</v>
      </c>
      <c r="D67" s="57">
        <f t="shared" si="23"/>
        <v>2848.28</v>
      </c>
      <c r="E67" s="57">
        <f t="shared" si="23"/>
        <v>2311.63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11487.48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2863.18</v>
      </c>
      <c r="C69" s="59">
        <f t="shared" ref="C69:AG69" si="25">+C67+C68</f>
        <v>3464.39</v>
      </c>
      <c r="D69" s="59">
        <f t="shared" si="25"/>
        <v>2848.28</v>
      </c>
      <c r="E69" s="59">
        <f t="shared" si="25"/>
        <v>2311.63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11487.48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3.6399999999998727</v>
      </c>
      <c r="C70" s="57">
        <f t="shared" si="26"/>
        <v>2.4200000000000728</v>
      </c>
      <c r="D70" s="57">
        <f t="shared" si="26"/>
        <v>3.9999999999054126E-2</v>
      </c>
      <c r="E70" s="57">
        <f t="shared" si="26"/>
        <v>-6.8299999999999272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-0.73000000000092768</v>
      </c>
    </row>
    <row r="71" spans="1:34" ht="107.25" customHeight="1" x14ac:dyDescent="0.25">
      <c r="A71" s="77" t="s">
        <v>96</v>
      </c>
      <c r="B71" s="14"/>
      <c r="C71" s="14"/>
      <c r="D71" s="14"/>
      <c r="E71" s="14" t="s">
        <v>147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148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1178.54</v>
      </c>
      <c r="C12" s="26">
        <v>893.83</v>
      </c>
      <c r="D12" s="26">
        <v>650.1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2722.47</v>
      </c>
      <c r="AI12" s="26">
        <v>2722.47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41</v>
      </c>
      <c r="D15" s="23">
        <v>24.5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65.5</v>
      </c>
    </row>
    <row r="16" spans="1:36" s="32" customFormat="1" x14ac:dyDescent="0.25">
      <c r="A16" s="30" t="s">
        <v>20</v>
      </c>
      <c r="B16" s="31">
        <v>140</v>
      </c>
      <c r="C16" s="31">
        <v>64</v>
      </c>
      <c r="D16" s="31">
        <v>46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250</v>
      </c>
      <c r="AJ16" s="70"/>
    </row>
    <row r="17" spans="1:36" s="47" customFormat="1" x14ac:dyDescent="0.25">
      <c r="A17" s="46" t="s">
        <v>27</v>
      </c>
      <c r="B17" s="22">
        <f>B16*$B$8</f>
        <v>644</v>
      </c>
      <c r="C17" s="22">
        <f>C16*$B$8</f>
        <v>294.39999999999998</v>
      </c>
      <c r="D17" s="22">
        <f t="shared" ref="D17:AG17" si="2">D16*$B$8</f>
        <v>211.6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1150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64</v>
      </c>
      <c r="D22" s="20">
        <f t="shared" si="5"/>
        <v>46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250</v>
      </c>
    </row>
    <row r="23" spans="1:36" s="47" customFormat="1" x14ac:dyDescent="0.25">
      <c r="A23" s="48" t="s">
        <v>26</v>
      </c>
      <c r="B23" s="19">
        <f>+B17+B19+B21</f>
        <v>644</v>
      </c>
      <c r="C23" s="19">
        <f t="shared" si="5"/>
        <v>294.39999999999998</v>
      </c>
      <c r="D23" s="19">
        <f t="shared" si="5"/>
        <v>211.6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1150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447.01</v>
      </c>
      <c r="C49" s="44">
        <v>458.92</v>
      </c>
      <c r="D49" s="44">
        <v>361.33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1267.26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56.63</v>
      </c>
      <c r="C53" s="44">
        <v>79.599999999999994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136.22999999999999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43</v>
      </c>
      <c r="C55" s="44">
        <v>38.64</v>
      </c>
      <c r="D55" s="44">
        <v>52.82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134.46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1190.6400000000001</v>
      </c>
      <c r="C64" s="53">
        <f t="shared" ref="C64:AG64" si="21">+C15+C23+C31+C39+C47+C48+C49+C50+C51+C52+C53+C54+C55+C56+C57+C58+C59+C60+C61+C62+C63</f>
        <v>912.56</v>
      </c>
      <c r="D64" s="53">
        <f t="shared" si="21"/>
        <v>650.25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2753.45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1178.54</v>
      </c>
      <c r="C67" s="57">
        <f t="shared" ref="C67:L67" si="23">C12</f>
        <v>893.83</v>
      </c>
      <c r="D67" s="57">
        <f t="shared" si="23"/>
        <v>650.1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2722.47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1184.54</v>
      </c>
      <c r="C69" s="59">
        <f t="shared" ref="C69:AG69" si="25">+C67+C68</f>
        <v>899.83</v>
      </c>
      <c r="D69" s="59">
        <f t="shared" si="25"/>
        <v>650.1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2734.47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6.1000000000001364</v>
      </c>
      <c r="C70" s="57">
        <f t="shared" si="26"/>
        <v>12.729999999999905</v>
      </c>
      <c r="D70" s="57">
        <f t="shared" si="26"/>
        <v>0.14999999999997726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18.980000000000018</v>
      </c>
    </row>
    <row r="71" spans="1:34" ht="102.75" customHeight="1" x14ac:dyDescent="0.25">
      <c r="A71" s="77" t="s">
        <v>96</v>
      </c>
      <c r="B71" s="14" t="s">
        <v>126</v>
      </c>
      <c r="C71" s="14" t="s">
        <v>145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1202.98</v>
      </c>
      <c r="C12" s="26">
        <v>842.85</v>
      </c>
      <c r="D12" s="26">
        <v>395.52</v>
      </c>
      <c r="E12" s="26">
        <v>845.16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3286.5099999999998</v>
      </c>
      <c r="AI12" s="26"/>
      <c r="AJ12" s="69">
        <f>+AI12-AH12</f>
        <v>-3286.5099999999998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29.5</v>
      </c>
      <c r="C15" s="23"/>
      <c r="D15" s="23">
        <v>31.5</v>
      </c>
      <c r="E15" s="23">
        <v>61.5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122.5</v>
      </c>
    </row>
    <row r="16" spans="1:36" s="32" customFormat="1" x14ac:dyDescent="0.25">
      <c r="A16" s="30" t="s">
        <v>20</v>
      </c>
      <c r="B16" s="31">
        <v>94</v>
      </c>
      <c r="C16" s="31">
        <v>142</v>
      </c>
      <c r="D16" s="31">
        <v>43</v>
      </c>
      <c r="E16" s="31">
        <v>111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390</v>
      </c>
      <c r="AJ16" s="70"/>
    </row>
    <row r="17" spans="1:36" s="47" customFormat="1" x14ac:dyDescent="0.25">
      <c r="A17" s="46" t="s">
        <v>27</v>
      </c>
      <c r="B17" s="22">
        <f>B16*$B$8</f>
        <v>437.1</v>
      </c>
      <c r="C17" s="22">
        <f>C16*$B$8</f>
        <v>660.30000000000007</v>
      </c>
      <c r="D17" s="22">
        <f t="shared" ref="D17:AG17" si="2">D16*$B$8</f>
        <v>199.95000000000002</v>
      </c>
      <c r="E17" s="22">
        <f t="shared" si="2"/>
        <v>516.15000000000009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1813.5000000000002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94</v>
      </c>
      <c r="C22" s="20">
        <f t="shared" ref="C22:AG23" si="5">+C16+C18+C20</f>
        <v>142</v>
      </c>
      <c r="D22" s="20">
        <f t="shared" si="5"/>
        <v>43</v>
      </c>
      <c r="E22" s="20">
        <f t="shared" si="5"/>
        <v>111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390</v>
      </c>
    </row>
    <row r="23" spans="1:36" s="47" customFormat="1" x14ac:dyDescent="0.25">
      <c r="A23" s="48" t="s">
        <v>26</v>
      </c>
      <c r="B23" s="19">
        <f>+B17+B19+B21</f>
        <v>437.1</v>
      </c>
      <c r="C23" s="19">
        <f t="shared" si="5"/>
        <v>660.30000000000007</v>
      </c>
      <c r="D23" s="19">
        <f t="shared" si="5"/>
        <v>199.95000000000002</v>
      </c>
      <c r="E23" s="19">
        <f t="shared" si="5"/>
        <v>516.15000000000009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1813.5000000000002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15.66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15.66</v>
      </c>
    </row>
    <row r="33" spans="1:34" s="47" customFormat="1" x14ac:dyDescent="0.25">
      <c r="A33" s="46" t="s">
        <v>35</v>
      </c>
      <c r="B33" s="22">
        <f>B32*$B$8</f>
        <v>72.819000000000003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72.819000000000003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15.66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15.66</v>
      </c>
    </row>
    <row r="39" spans="1:34" s="47" customFormat="1" x14ac:dyDescent="0.25">
      <c r="A39" s="48" t="s">
        <v>42</v>
      </c>
      <c r="B39" s="19">
        <f>+B33+B35+B37</f>
        <v>72.819000000000003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72.819000000000003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541.26</v>
      </c>
      <c r="C49" s="44">
        <v>246.75</v>
      </c>
      <c r="D49" s="44">
        <v>171.93</v>
      </c>
      <c r="E49" s="44">
        <v>269.08999999999997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1229.03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127.78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1208.4590000000001</v>
      </c>
      <c r="C64" s="53">
        <f t="shared" ref="C64:AG64" si="21">+C15+C23+C31+C39+C47+C48+C49+C50+C51+C52+C53+C54+C55+C56+C57+C58+C59+C60+C61+C62+C63</f>
        <v>907.05000000000007</v>
      </c>
      <c r="D64" s="53">
        <f t="shared" si="21"/>
        <v>403.38</v>
      </c>
      <c r="E64" s="53">
        <f t="shared" si="21"/>
        <v>846.74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3365.6289999999999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1202.98</v>
      </c>
      <c r="C67" s="57">
        <f t="shared" ref="C67:L67" si="23">C12</f>
        <v>842.85</v>
      </c>
      <c r="D67" s="57">
        <f t="shared" si="23"/>
        <v>395.52</v>
      </c>
      <c r="E67" s="57">
        <f t="shared" si="23"/>
        <v>845.16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3286.5099999999998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1202.98</v>
      </c>
      <c r="C69" s="59">
        <f t="shared" ref="C69:AG69" si="25">+C67+C68</f>
        <v>842.85</v>
      </c>
      <c r="D69" s="59">
        <f t="shared" si="25"/>
        <v>395.52</v>
      </c>
      <c r="E69" s="59">
        <f t="shared" si="25"/>
        <v>845.16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3286.5099999999998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5.4790000000000418</v>
      </c>
      <c r="C70" s="57">
        <f t="shared" si="26"/>
        <v>64.200000000000045</v>
      </c>
      <c r="D70" s="57">
        <f t="shared" si="26"/>
        <v>7.8600000000000136</v>
      </c>
      <c r="E70" s="57">
        <f t="shared" si="26"/>
        <v>1.5800000000000409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79.119000000000142</v>
      </c>
    </row>
    <row r="71" spans="1:34" ht="96" customHeight="1" x14ac:dyDescent="0.25">
      <c r="A71" s="77" t="s">
        <v>96</v>
      </c>
      <c r="B71" s="14"/>
      <c r="C71" s="14" t="s">
        <v>146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93" zoomScaleNormal="93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AH59" sqref="AH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2686.04</v>
      </c>
      <c r="C12" s="26">
        <v>1522.83</v>
      </c>
      <c r="D12" s="26">
        <v>1368.43</v>
      </c>
      <c r="E12" s="26">
        <v>2096.65</v>
      </c>
      <c r="F12" s="26">
        <v>3198.03</v>
      </c>
      <c r="G12" s="26">
        <v>1588.08</v>
      </c>
      <c r="H12" s="26">
        <v>1756.45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14216.510000000002</v>
      </c>
      <c r="AI12" s="26">
        <v>14216.5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85.7</v>
      </c>
      <c r="C15" s="23">
        <v>11.5</v>
      </c>
      <c r="D15" s="23">
        <v>38</v>
      </c>
      <c r="E15" s="23">
        <v>71</v>
      </c>
      <c r="F15" s="23">
        <v>282</v>
      </c>
      <c r="G15" s="23">
        <v>81</v>
      </c>
      <c r="H15" s="23">
        <v>121.2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690.40000000000009</v>
      </c>
    </row>
    <row r="16" spans="1:36" s="32" customFormat="1" x14ac:dyDescent="0.25">
      <c r="A16" s="30" t="s">
        <v>20</v>
      </c>
      <c r="B16" s="31">
        <v>307</v>
      </c>
      <c r="C16" s="31">
        <v>155</v>
      </c>
      <c r="D16" s="31">
        <v>146</v>
      </c>
      <c r="E16" s="31">
        <v>107</v>
      </c>
      <c r="F16" s="31">
        <v>305</v>
      </c>
      <c r="G16" s="31">
        <v>207</v>
      </c>
      <c r="H16" s="31">
        <v>167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1394</v>
      </c>
      <c r="AJ16" s="70"/>
    </row>
    <row r="17" spans="1:36" s="47" customFormat="1" x14ac:dyDescent="0.25">
      <c r="A17" s="46" t="s">
        <v>27</v>
      </c>
      <c r="B17" s="22">
        <f>B16*$B$8</f>
        <v>1412.1999999999998</v>
      </c>
      <c r="C17" s="22">
        <f>C16*$B$8</f>
        <v>713</v>
      </c>
      <c r="D17" s="22">
        <f t="shared" ref="D17:AG17" si="2">D16*$B$8</f>
        <v>671.59999999999991</v>
      </c>
      <c r="E17" s="22">
        <f t="shared" si="2"/>
        <v>492.2</v>
      </c>
      <c r="F17" s="22">
        <f t="shared" si="2"/>
        <v>1403</v>
      </c>
      <c r="G17" s="22">
        <f t="shared" si="2"/>
        <v>952.19999999999993</v>
      </c>
      <c r="H17" s="22">
        <f t="shared" si="2"/>
        <v>768.19999999999993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6412.4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307</v>
      </c>
      <c r="C22" s="20">
        <f t="shared" ref="C22:AG23" si="5">+C16+C18+C20</f>
        <v>155</v>
      </c>
      <c r="D22" s="20">
        <f t="shared" si="5"/>
        <v>146</v>
      </c>
      <c r="E22" s="20">
        <f t="shared" si="5"/>
        <v>107</v>
      </c>
      <c r="F22" s="20">
        <f t="shared" si="5"/>
        <v>305</v>
      </c>
      <c r="G22" s="20">
        <f t="shared" si="5"/>
        <v>207</v>
      </c>
      <c r="H22" s="20">
        <f t="shared" si="5"/>
        <v>167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1394</v>
      </c>
    </row>
    <row r="23" spans="1:36" s="47" customFormat="1" x14ac:dyDescent="0.25">
      <c r="A23" s="48" t="s">
        <v>26</v>
      </c>
      <c r="B23" s="19">
        <f>+B17+B19+B21</f>
        <v>1412.1999999999998</v>
      </c>
      <c r="C23" s="19">
        <f t="shared" si="5"/>
        <v>713</v>
      </c>
      <c r="D23" s="19">
        <f t="shared" si="5"/>
        <v>671.59999999999991</v>
      </c>
      <c r="E23" s="19">
        <f t="shared" si="5"/>
        <v>492.2</v>
      </c>
      <c r="F23" s="19">
        <f t="shared" si="5"/>
        <v>1403</v>
      </c>
      <c r="G23" s="19">
        <f t="shared" si="5"/>
        <v>952.19999999999993</v>
      </c>
      <c r="H23" s="19">
        <f t="shared" si="5"/>
        <v>768.19999999999993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6412.4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881.8</v>
      </c>
      <c r="C49" s="44">
        <v>546.76</v>
      </c>
      <c r="D49" s="44"/>
      <c r="E49" s="44"/>
      <c r="F49" s="44"/>
      <c r="G49" s="44"/>
      <c r="H49" s="44">
        <v>847.25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2275.81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469.4</v>
      </c>
      <c r="E52" s="44">
        <v>1197.21</v>
      </c>
      <c r="F52" s="44">
        <v>1229.0899999999999</v>
      </c>
      <c r="G52" s="44">
        <v>440.07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3335.77</v>
      </c>
    </row>
    <row r="53" spans="1:34" x14ac:dyDescent="0.25">
      <c r="A53" s="17" t="s">
        <v>18</v>
      </c>
      <c r="B53" s="44">
        <v>311.89999999999998</v>
      </c>
      <c r="C53" s="44">
        <v>179.94</v>
      </c>
      <c r="D53" s="44">
        <v>192.18</v>
      </c>
      <c r="E53" s="44">
        <v>310.14999999999998</v>
      </c>
      <c r="F53" s="44">
        <v>209.41</v>
      </c>
      <c r="G53" s="44">
        <v>117.33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1320.9099999999999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29.68</v>
      </c>
      <c r="D55" s="44"/>
      <c r="E55" s="44"/>
      <c r="F55" s="44"/>
      <c r="G55" s="44"/>
      <c r="H55" s="44">
        <v>20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28.29</v>
      </c>
      <c r="F59" s="44">
        <v>77.12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105.41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2691.6</v>
      </c>
      <c r="C64" s="53">
        <f t="shared" ref="C64:AG64" si="21">+C15+C23+C31+C39+C47+C48+C49+C50+C51+C52+C53+C54+C55+C56+C57+C58+C59+C60+C61+C62+C63</f>
        <v>1480.88</v>
      </c>
      <c r="D64" s="53">
        <f t="shared" si="21"/>
        <v>1371.18</v>
      </c>
      <c r="E64" s="53">
        <f t="shared" si="21"/>
        <v>2098.85</v>
      </c>
      <c r="F64" s="53">
        <f t="shared" si="21"/>
        <v>3200.62</v>
      </c>
      <c r="G64" s="53">
        <f t="shared" si="21"/>
        <v>1590.5999999999997</v>
      </c>
      <c r="H64" s="53">
        <f t="shared" si="21"/>
        <v>1756.65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14190.380000000001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2686.04</v>
      </c>
      <c r="C67" s="57">
        <f t="shared" ref="C67:L67" si="23">C12</f>
        <v>1522.83</v>
      </c>
      <c r="D67" s="57">
        <f t="shared" si="23"/>
        <v>1368.43</v>
      </c>
      <c r="E67" s="57">
        <f t="shared" si="23"/>
        <v>2096.65</v>
      </c>
      <c r="F67" s="57">
        <f t="shared" si="23"/>
        <v>3198.03</v>
      </c>
      <c r="G67" s="57">
        <f t="shared" si="23"/>
        <v>1588.08</v>
      </c>
      <c r="H67" s="57">
        <f t="shared" si="23"/>
        <v>1756.45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14216.510000000002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2686.04</v>
      </c>
      <c r="C69" s="59">
        <f t="shared" ref="C69:AG69" si="25">+C67+C68</f>
        <v>1522.83</v>
      </c>
      <c r="D69" s="59">
        <f t="shared" si="25"/>
        <v>1368.43</v>
      </c>
      <c r="E69" s="59">
        <f t="shared" si="25"/>
        <v>2096.65</v>
      </c>
      <c r="F69" s="59">
        <f t="shared" si="25"/>
        <v>3198.03</v>
      </c>
      <c r="G69" s="59">
        <f t="shared" si="25"/>
        <v>1588.08</v>
      </c>
      <c r="H69" s="59">
        <f t="shared" si="25"/>
        <v>1756.45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14216.510000000002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5.5599999999999454</v>
      </c>
      <c r="C70" s="57">
        <f t="shared" si="26"/>
        <v>-41.949999999999818</v>
      </c>
      <c r="D70" s="57">
        <f t="shared" si="26"/>
        <v>2.75</v>
      </c>
      <c r="E70" s="57">
        <f t="shared" si="26"/>
        <v>2.1999999999998181</v>
      </c>
      <c r="F70" s="57">
        <f t="shared" si="26"/>
        <v>2.5899999999996908</v>
      </c>
      <c r="G70" s="57">
        <f t="shared" si="26"/>
        <v>2.5199999999997544</v>
      </c>
      <c r="H70" s="57">
        <f t="shared" si="26"/>
        <v>0.20000000000004547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-26.130000000000564</v>
      </c>
    </row>
    <row r="71" spans="1:34" ht="94.5" customHeight="1" x14ac:dyDescent="0.25">
      <c r="A71" s="77" t="s">
        <v>96</v>
      </c>
      <c r="B71" s="14"/>
      <c r="C71" s="14" t="s">
        <v>149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150</v>
      </c>
      <c r="AH72" s="47"/>
    </row>
    <row r="73" spans="1:34" x14ac:dyDescent="0.25">
      <c r="C73" s="12" t="s">
        <v>151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2022-01-25T19:58:23Z</dcterms:modified>
</cp:coreProperties>
</file>