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5" yWindow="-15" windowWidth="7935" windowHeight="10860" firstSheet="2" activeTab="3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AH13" i="151"/>
  <c r="AH14" i="151"/>
  <c r="AH12" i="151"/>
  <c r="H2" i="145" s="1"/>
  <c r="AH13" i="152"/>
  <c r="AH14" i="152"/>
  <c r="AH12" i="152"/>
  <c r="AJ12" i="152" s="1"/>
  <c r="G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B64" i="149" s="1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H23" i="149" l="1"/>
  <c r="F11" i="145" s="1"/>
  <c r="B64" i="150"/>
  <c r="B70" i="150" s="1"/>
  <c r="AH23" i="151"/>
  <c r="H11" i="145" s="1"/>
  <c r="AA64" i="151"/>
  <c r="AA70" i="151" s="1"/>
  <c r="S64" i="151"/>
  <c r="S70" i="151" s="1"/>
  <c r="K64" i="151"/>
  <c r="K70" i="151" s="1"/>
  <c r="C64" i="151"/>
  <c r="C70" i="151" s="1"/>
  <c r="Y64" i="150"/>
  <c r="Y70" i="150" s="1"/>
  <c r="I64" i="150"/>
  <c r="I70" i="150" s="1"/>
  <c r="AG64" i="149"/>
  <c r="AG70" i="149" s="1"/>
  <c r="Y64" i="149"/>
  <c r="Y70" i="149" s="1"/>
  <c r="Q64" i="149"/>
  <c r="Q70" i="149" s="1"/>
  <c r="I64" i="149"/>
  <c r="I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B23" i="147" l="1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Z64" i="146" s="1"/>
  <c r="Z70" i="146" s="1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J64" i="146" l="1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B70" i="148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Y69" i="40" s="1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Z39" i="40" s="1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F39" i="40" s="1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AB39" i="40"/>
  <c r="AD39" i="40"/>
  <c r="T41" i="40"/>
  <c r="U41" i="40"/>
  <c r="V41" i="40"/>
  <c r="W41" i="40"/>
  <c r="X41" i="40"/>
  <c r="Y41" i="40"/>
  <c r="Z41" i="40"/>
  <c r="AA41" i="40"/>
  <c r="AA47" i="40" s="1"/>
  <c r="AB41" i="40"/>
  <c r="AB47" i="40" s="1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W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U23" i="40" s="1"/>
  <c r="V17" i="40"/>
  <c r="W17" i="40"/>
  <c r="X17" i="40"/>
  <c r="Y17" i="40"/>
  <c r="Z17" i="40"/>
  <c r="AA17" i="40"/>
  <c r="AB17" i="40"/>
  <c r="AC17" i="40"/>
  <c r="AC23" i="40" s="1"/>
  <c r="AD17" i="40"/>
  <c r="AE17" i="40"/>
  <c r="AF17" i="40"/>
  <c r="AG17" i="40"/>
  <c r="AG23" i="40" s="1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E39" i="40" l="1"/>
  <c r="AA39" i="40"/>
  <c r="W39" i="40"/>
  <c r="AE47" i="40"/>
  <c r="AD23" i="40"/>
  <c r="Z23" i="40"/>
  <c r="V23" i="40"/>
  <c r="T47" i="40"/>
  <c r="T64" i="40" s="1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AB64" i="40" s="1"/>
  <c r="AB70" i="40" s="1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Z64" i="40" s="1"/>
  <c r="Z70" i="40" s="1"/>
  <c r="X31" i="40"/>
  <c r="X64" i="40" s="1"/>
  <c r="X70" i="40" s="1"/>
  <c r="V31" i="40"/>
  <c r="T31" i="40"/>
  <c r="AH30" i="40"/>
  <c r="B18" i="145" s="1"/>
  <c r="J18" i="145" s="1"/>
  <c r="AG31" i="40"/>
  <c r="AG64" i="40" s="1"/>
  <c r="AG70" i="40" s="1"/>
  <c r="AE31" i="40"/>
  <c r="AC31" i="40"/>
  <c r="AC64" i="40" s="1"/>
  <c r="AC70" i="40" s="1"/>
  <c r="AA31" i="40"/>
  <c r="AA64" i="40" s="1"/>
  <c r="AA70" i="40" s="1"/>
  <c r="Y31" i="40"/>
  <c r="Y64" i="40" s="1"/>
  <c r="Y70" i="40" s="1"/>
  <c r="W31" i="40"/>
  <c r="U31" i="40"/>
  <c r="AH22" i="40"/>
  <c r="B10" i="145" s="1"/>
  <c r="J10" i="145" s="1"/>
  <c r="B4" i="145"/>
  <c r="J4" i="145" s="1"/>
  <c r="AD64" i="40"/>
  <c r="AD70" i="40" s="1"/>
  <c r="V64" i="40"/>
  <c r="V70" i="40" s="1"/>
  <c r="B67" i="40"/>
  <c r="B22" i="40"/>
  <c r="M33" i="40"/>
  <c r="N33" i="40"/>
  <c r="O33" i="40"/>
  <c r="O39" i="40" s="1"/>
  <c r="P33" i="40"/>
  <c r="Q33" i="40"/>
  <c r="R33" i="40"/>
  <c r="S33" i="40"/>
  <c r="M35" i="40"/>
  <c r="M39" i="40" s="1"/>
  <c r="N35" i="40"/>
  <c r="O35" i="40"/>
  <c r="P35" i="40"/>
  <c r="Q35" i="40"/>
  <c r="Q39" i="40" s="1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E68" i="40"/>
  <c r="F68" i="40"/>
  <c r="G68" i="40"/>
  <c r="H68" i="40"/>
  <c r="I68" i="40"/>
  <c r="J68" i="40"/>
  <c r="K68" i="40"/>
  <c r="L68" i="40"/>
  <c r="H69" i="40"/>
  <c r="L69" i="40"/>
  <c r="B68" i="40"/>
  <c r="C17" i="40"/>
  <c r="C69" i="40" l="1"/>
  <c r="AE64" i="40"/>
  <c r="AE70" i="40" s="1"/>
  <c r="P47" i="40"/>
  <c r="I69" i="40"/>
  <c r="K69" i="40"/>
  <c r="R47" i="40"/>
  <c r="N47" i="40"/>
  <c r="E69" i="40"/>
  <c r="G69" i="40"/>
  <c r="D69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O64" i="40" s="1"/>
  <c r="O70" i="40" s="1"/>
  <c r="N23" i="40"/>
  <c r="M23" i="40"/>
  <c r="P64" i="40" l="1"/>
  <c r="P70" i="40" s="1"/>
  <c r="M64" i="40"/>
  <c r="M70" i="40" s="1"/>
  <c r="AH69" i="40"/>
  <c r="R64" i="40"/>
  <c r="R70" i="40" s="1"/>
  <c r="S64" i="40"/>
  <c r="S70" i="40" s="1"/>
  <c r="Q64" i="40"/>
  <c r="Q70" i="40" s="1"/>
  <c r="N64" i="40"/>
  <c r="N70" i="40" s="1"/>
  <c r="C41" i="40"/>
  <c r="D41" i="40"/>
  <c r="E41" i="40"/>
  <c r="E47" i="40" s="1"/>
  <c r="F41" i="40"/>
  <c r="G41" i="40"/>
  <c r="H41" i="40"/>
  <c r="I41" i="40"/>
  <c r="I47" i="40" s="1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E23" i="40" s="1"/>
  <c r="F17" i="40"/>
  <c r="G17" i="40"/>
  <c r="G23" i="40" s="1"/>
  <c r="H17" i="40"/>
  <c r="I17" i="40"/>
  <c r="J17" i="40"/>
  <c r="K17" i="40"/>
  <c r="K23" i="40" s="1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F39" i="40"/>
  <c r="H39" i="40"/>
  <c r="I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K47" i="40"/>
  <c r="B38" i="40"/>
  <c r="I23" i="40" l="1"/>
  <c r="E39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I64" i="40"/>
  <c r="I70" i="40" s="1"/>
  <c r="G64" i="40"/>
  <c r="G70" i="40" s="1"/>
  <c r="E64" i="40"/>
  <c r="E70" i="40" s="1"/>
  <c r="B23" i="40"/>
  <c r="L64" i="40" l="1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<sst xmlns="http://schemas.openxmlformats.org/spreadsheetml/2006/main" count="762" uniqueCount="143">
  <si>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</si>
  <si>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</si>
  <si>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</si>
  <si>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</si>
  <si>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</si>
  <si>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</si>
  <si>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</si>
  <si>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</si>
  <si>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</si>
  <si>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</si>
  <si>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</si>
  <si>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</si>
  <si>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</si>
  <si>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</si>
  <si>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</si>
  <si>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</si>
  <si>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</si>
  <si>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</si>
  <si>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</si>
  <si>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</si>
  <si>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</si>
  <si>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</si>
  <si>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</si>
  <si>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</si>
  <si>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</si>
  <si>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</si>
  <si>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</si>
  <si>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</si>
  <si>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</si>
  <si>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</si>
  <si>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</si>
  <si>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</si>
  <si>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</si>
  <si>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</si>
  <si>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</si>
  <si>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</si>
  <si>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</si>
  <si>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</si>
  <si>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</si>
  <si>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</si>
  <si>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</si>
  <si>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</si>
  <si>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</si>
  <si>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</si>
  <si>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</si>
  <si>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</si>
  <si>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</si>
  <si>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</si>
  <si>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</si>
  <si>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</si>
  <si>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</si>
  <si>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</si>
  <si>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</si>
  <si>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</si>
  <si>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</si>
  <si>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</si>
  <si>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</si>
  <si>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</si>
  <si>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</si>
  <si>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</si>
  <si>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</si>
  <si>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</si>
  <si>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</si>
  <si>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</si>
  <si>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</si>
  <si>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</si>
  <si>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</si>
  <si>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</si>
  <si>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</si>
  <si>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</si>
  <si>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</si>
  <si>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</si>
  <si>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</si>
  <si>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</si>
  <si>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</si>
  <si>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</si>
  <si>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</si>
  <si>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</si>
  <si>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</si>
  <si>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</si>
  <si>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</si>
  <si>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</si>
  <si>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</si>
  <si>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</si>
  <si>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</si>
  <si>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</si>
  <si>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</si>
  <si>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</si>
  <si>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</si>
  <si>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</si>
  <si>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</si>
  <si>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</si>
  <si>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</si>
  <si>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</si>
  <si>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</si>
  <si>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</si>
  <si>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</si>
  <si>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</si>
  <si>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</si>
  <si>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</si>
  <si>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</si>
  <si>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</si>
  <si>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</si>
  <si>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</si>
  <si>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</si>
  <si>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</si>
  <si>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</si>
  <si>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</si>
  <si>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</si>
  <si>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</si>
  <si>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</si>
  <si>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</si>
  <si>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</si>
  <si>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</si>
  <si>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</si>
  <si>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</si>
  <si>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</si>
  <si>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</si>
  <si>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</si>
  <si>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</si>
  <si>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</si>
  <si>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R/F 4.50</t>
  </si>
  <si>
    <t>BIOPAGO VRF.</t>
  </si>
  <si>
    <t>R/F 62.60</t>
  </si>
  <si>
    <t>MAL REGISTRO 1$.</t>
  </si>
  <si>
    <t>R/F 4.30</t>
  </si>
  <si>
    <t>R/F 23.90</t>
  </si>
  <si>
    <t>R/F 50.00</t>
  </si>
  <si>
    <t>R/F 27.00</t>
  </si>
  <si>
    <t>INTERCAMBIO $</t>
  </si>
  <si>
    <t>POR EUROS.</t>
  </si>
  <si>
    <t xml:space="preserve">SOBRANTE DE </t>
  </si>
  <si>
    <t>PERIODICO.</t>
  </si>
  <si>
    <t>NO SE CARHO EFECTIVO EN</t>
  </si>
  <si>
    <t>SISTEMA.</t>
  </si>
  <si>
    <t>FALTANTE EN EFECTIVO.</t>
  </si>
  <si>
    <t>MAL REGISTRO 5$.</t>
  </si>
  <si>
    <t xml:space="preserve">FALTANTE EN </t>
  </si>
  <si>
    <t>EFECTIVO.</t>
  </si>
  <si>
    <t>3.1.22</t>
  </si>
  <si>
    <t>R/F 3.60</t>
  </si>
  <si>
    <t>mal registro 0.01$.</t>
  </si>
  <si>
    <t>r/f 30.30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</si>
</sst>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 &quot;Bs.&quot;\ * #,##0.00_ ;_ &quot;Bs.&quot;\ * \-#,##0.00_ ;_ &quot;Bs.&quot;\ * &quot;-&quot;??_ ;_ @_ "/>
    <numFmt numFmtId="43" formatCode="_ * #,##0.00_ ;_ * \-#,##0.00_ ;_ * &quot;-&quot;??_ ;_ @_ "/>
    <numFmt numFmtId="164" formatCode="_ &quot;Bs. .M&quot;\ * #,##0.00_ ;_ &quot;Bs. .M&quot;\ * \-#,##0.00_ ;_ &quot;Bs. .M&quot;\ * &quot;-&quot;??_ ;_ @_ "/>
    <numFmt numFmtId="165" formatCode="_ &quot;Bs. l&quot;\ * #,##0.00_ ;_ &quot;Bs. l&quot;\ * \-#,##0.00_ ;_ &quot;Bs. l&quot;\ * &quot;-&quot;??_ ;_ @_ "/>
    <numFmt numFmtId="166" formatCode="&quot;Bs.S&quot;\ #,##0.00"/>
    <numFmt numFmtId="167" formatCode="_ [$Bs.S-200A]\ * #,##0.00_ ;_ [$Bs.S-200A]\ * \-#,##0.00_ ;_ [$Bs.S-200A]\ * &quot;-&quot;??_ ;_ @_ "/>
    <numFmt numFmtId="168" formatCode="_-[$$-540A]* #,##0.00_ ;_-[$$-540A]* \-#,##0.00\ ;_-[$$-540A]* &quot;-&quot;??_ ;_-@_ "/>
    <numFmt numFmtId="169" formatCode="_-* #,##0.00\ [$€-C0A]_-;\-* #,##0.00\ [$€-C0A]_-;_-* &quot;-&quot;??\ [$€-C0A]_-;_-@_-"/>
    <numFmt numFmtId="170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4" fontId="6" fillId="3" borderId="4" xfId="0" applyNumberFormat="1" applyFont="1" applyFill="1" applyBorder="1" applyAlignment="1" applyProtection="1">
      <alignment vertical="center"/>
      <protection locked="0"/>
    </xf>
    <xf numFmtId="164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7" fontId="7" fillId="5" borderId="1" xfId="0" applyNumberFormat="1" applyFont="1" applyFill="1" applyBorder="1" applyProtection="1"/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Alignment="1" applyProtection="1">
      <alignment horizontal="left"/>
    </xf>
    <xf numFmtId="167" fontId="7" fillId="0" borderId="1" xfId="0" applyNumberFormat="1" applyFont="1" applyBorder="1" applyProtection="1"/>
    <xf numFmtId="167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6" fontId="6" fillId="7" borderId="1" xfId="0" applyNumberFormat="1" applyFont="1" applyFill="1" applyBorder="1" applyAlignment="1" applyProtection="1">
      <alignment vertical="center"/>
      <protection locked="0"/>
    </xf>
    <xf numFmtId="168" fontId="7" fillId="5" borderId="9" xfId="0" applyNumberFormat="1" applyFont="1" applyFill="1" applyBorder="1" applyProtection="1"/>
    <xf numFmtId="169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0" fontId="7" fillId="0" borderId="5" xfId="0" applyNumberFormat="1" applyFont="1" applyBorder="1" applyAlignment="1" applyProtection="1">
      <alignment horizontal="left" vertical="center" wrapText="1"/>
      <protection locked="0"/>
    </xf>
    <xf numFmtId="170" fontId="0" fillId="0" borderId="1" xfId="0" applyNumberFormat="1" applyBorder="1" applyProtection="1">
      <protection locked="0"/>
    </xf>
    <xf numFmtId="170" fontId="0" fillId="0" borderId="0" xfId="0" applyNumberFormat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168" fontId="0" fillId="0" borderId="1" xfId="0" applyNumberFormat="1" applyBorder="1" applyProtection="1">
      <protection locked="0"/>
    </xf>
    <xf numFmtId="168" fontId="0" fillId="0" borderId="9" xfId="0" applyNumberFormat="1" applyBorder="1" applyProtection="1">
      <protection locked="0"/>
    </xf>
    <xf numFmtId="168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7" fontId="7" fillId="0" borderId="1" xfId="0" applyNumberFormat="1" applyFont="1" applyFill="1" applyBorder="1" applyProtection="1">
      <protection locked="0"/>
    </xf>
    <xf numFmtId="167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6" fontId="12" fillId="5" borderId="9" xfId="0" applyNumberFormat="1" applyFont="1" applyFill="1" applyBorder="1" applyAlignment="1" applyProtection="1">
      <alignment vertical="center"/>
    </xf>
    <xf numFmtId="166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7" fontId="6" fillId="3" borderId="11" xfId="0" applyNumberFormat="1" applyFont="1" applyFill="1" applyBorder="1" applyAlignment="1" applyProtection="1">
      <alignment horizontal="center"/>
    </xf>
    <xf numFmtId="167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7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4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4" fontId="6" fillId="3" borderId="4" xfId="0" applyNumberFormat="1" applyFont="1" applyFill="1" applyBorder="1" applyAlignment="1" applyProtection="1">
      <alignment horizontal="center" vertical="center"/>
    </xf>
    <xf numFmtId="166" fontId="6" fillId="7" borderId="1" xfId="0" applyNumberFormat="1" applyFont="1" applyFill="1" applyBorder="1" applyAlignment="1" applyProtection="1">
      <alignment vertical="center"/>
    </xf>
    <xf numFmtId="170" fontId="0" fillId="0" borderId="1" xfId="0" applyNumberFormat="1" applyBorder="1" applyProtection="1"/>
    <xf numFmtId="170" fontId="7" fillId="0" borderId="1" xfId="0" applyNumberFormat="1" applyFont="1" applyBorder="1" applyProtection="1"/>
    <xf numFmtId="169" fontId="12" fillId="0" borderId="9" xfId="0" applyNumberFormat="1" applyFont="1" applyFill="1" applyBorder="1" applyAlignment="1" applyProtection="1">
      <alignment vertical="center"/>
    </xf>
    <xf numFmtId="168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6" fontId="5" fillId="7" borderId="1" xfId="0" applyNumberFormat="1" applyFont="1" applyFill="1" applyBorder="1" applyProtection="1"/>
    <xf numFmtId="170" fontId="0" fillId="0" borderId="0" xfId="0" applyNumberFormat="1" applyProtection="1"/>
    <xf numFmtId="167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0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xmlns="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56706.580000000009</v>
      </c>
      <c r="C2" s="43">
        <f>MODELO!AH12</f>
        <v>23052.659999999996</v>
      </c>
      <c r="D2" s="43">
        <f>EXQUISITECES!AH12</f>
        <v>8200.1099999999988</v>
      </c>
      <c r="E2" s="43">
        <f>HOYADA!AH12</f>
        <v>10636.43</v>
      </c>
      <c r="F2" s="43">
        <f>FARMASTOP!AH12</f>
        <v>1939.24</v>
      </c>
      <c r="G2" s="43">
        <f>BOCAS!AH12</f>
        <v>1829.9099999999999</v>
      </c>
      <c r="H2" s="43">
        <f>LAGUNETICA!AH12</f>
        <v>10481.84</v>
      </c>
      <c r="I2" s="43">
        <f>SANANTONIO!AH12</f>
        <v>0</v>
      </c>
      <c r="J2" s="43">
        <f>SUM(B2:I2)</f>
        <v>112846.77</v>
      </c>
    </row>
    <row r="3" spans="1:10" x14ac:dyDescent="0.25">
      <c r="A3" s="46" t="s">
        <v>0</v>
      </c>
      <c r="B3" s="43">
        <f>AUTOMERCADO!AH15</f>
        <v>912.15</v>
      </c>
      <c r="C3" s="43">
        <f>MODELO!AH15</f>
        <v>931.95</v>
      </c>
      <c r="D3" s="43">
        <f>EXQUISITECES!AH15</f>
        <v>228.85</v>
      </c>
      <c r="E3" s="43">
        <f>HOYADA!AH15</f>
        <v>1525.6000000000001</v>
      </c>
      <c r="F3" s="43">
        <f>FARMASTOP!AH15</f>
        <v>161.69999999999999</v>
      </c>
      <c r="G3" s="43">
        <f>BOCAS!AH15</f>
        <v>0.9</v>
      </c>
      <c r="H3" s="43">
        <f>LAGUNETICA!AH15</f>
        <v>597.70000000000005</v>
      </c>
      <c r="I3" s="43">
        <f>SANANTONIO!AH15</f>
        <v>0</v>
      </c>
      <c r="J3" s="43">
        <f t="shared" ref="J3:J52" si="0">SUM(B3:I3)</f>
        <v>4358.8500000000004</v>
      </c>
    </row>
    <row r="4" spans="1:10" x14ac:dyDescent="0.25">
      <c r="A4" s="73" t="s">
        <v>20</v>
      </c>
      <c r="B4" s="43">
        <f>AUTOMERCADO!AH16</f>
        <v>5696</v>
      </c>
      <c r="C4" s="43">
        <f>MODELO!AH16</f>
        <v>1853</v>
      </c>
      <c r="D4" s="43">
        <f>EXQUISITECES!AH16</f>
        <v>676</v>
      </c>
      <c r="E4" s="43">
        <f>HOYADA!AH16</f>
        <v>594</v>
      </c>
      <c r="F4" s="43">
        <f>FARMASTOP!AH16</f>
        <v>135</v>
      </c>
      <c r="G4" s="43">
        <f>BOCAS!AH16</f>
        <v>210</v>
      </c>
      <c r="H4" s="43">
        <f>LAGUNETICA!AH16</f>
        <v>881</v>
      </c>
      <c r="I4" s="43">
        <f>SANANTONIO!AH16</f>
        <v>0</v>
      </c>
      <c r="J4" s="43">
        <f t="shared" si="0"/>
        <v>10045</v>
      </c>
    </row>
    <row r="5" spans="1:10" x14ac:dyDescent="0.25">
      <c r="A5" s="46" t="s">
        <v>27</v>
      </c>
      <c r="B5" s="43">
        <f>AUTOMERCADO!AH17</f>
        <v>26201.599999999995</v>
      </c>
      <c r="C5" s="43">
        <f>MODELO!AH17</f>
        <v>8523.7999999999993</v>
      </c>
      <c r="D5" s="43">
        <f>EXQUISITECES!AH17</f>
        <v>3109.6</v>
      </c>
      <c r="E5" s="43">
        <f>HOYADA!AH17</f>
        <v>2732.3999999999996</v>
      </c>
      <c r="F5" s="43">
        <f>FARMASTOP!AH17</f>
        <v>621</v>
      </c>
      <c r="G5" s="43">
        <f>BOCAS!AH17</f>
        <v>976.50000000000011</v>
      </c>
      <c r="H5" s="43">
        <f>LAGUNETICA!AH17</f>
        <v>4052.6</v>
      </c>
      <c r="I5" s="43">
        <f>SANANTONIO!AH17</f>
        <v>0</v>
      </c>
      <c r="J5" s="43">
        <f t="shared" si="0"/>
        <v>46217.499999999993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5696</v>
      </c>
      <c r="C10" s="43">
        <f>MODELO!AH22</f>
        <v>1853</v>
      </c>
      <c r="D10" s="43">
        <f>EXQUISITECES!AH22</f>
        <v>676</v>
      </c>
      <c r="E10" s="43">
        <f>HOYADA!AH22</f>
        <v>594</v>
      </c>
      <c r="F10" s="43">
        <f>FARMASTOP!AH22</f>
        <v>135</v>
      </c>
      <c r="G10" s="43">
        <f>BOCAS!AH22</f>
        <v>210</v>
      </c>
      <c r="H10" s="43">
        <f>LAGUNETICA!AH22</f>
        <v>881</v>
      </c>
      <c r="I10" s="43">
        <f>SANANTONIO!AH22</f>
        <v>0</v>
      </c>
      <c r="J10" s="43">
        <f t="shared" si="0"/>
        <v>10045</v>
      </c>
    </row>
    <row r="11" spans="1:10" x14ac:dyDescent="0.25">
      <c r="A11" s="48" t="s">
        <v>26</v>
      </c>
      <c r="B11" s="43">
        <f>AUTOMERCADO!AH23</f>
        <v>26201.599999999995</v>
      </c>
      <c r="C11" s="43">
        <f>MODELO!AH23</f>
        <v>8523.7999999999993</v>
      </c>
      <c r="D11" s="43">
        <f>EXQUISITECES!AH23</f>
        <v>3109.6</v>
      </c>
      <c r="E11" s="43">
        <f>HOYADA!AH23</f>
        <v>2732.3999999999996</v>
      </c>
      <c r="F11" s="43">
        <f>FARMASTOP!AH23</f>
        <v>621</v>
      </c>
      <c r="G11" s="43">
        <f>BOCAS!AH23</f>
        <v>976.50000000000011</v>
      </c>
      <c r="H11" s="43">
        <f>LAGUNETICA!AH23</f>
        <v>4052.6</v>
      </c>
      <c r="I11" s="43">
        <f>SANANTONIO!AH23</f>
        <v>0</v>
      </c>
      <c r="J11" s="43">
        <f t="shared" si="0"/>
        <v>46217.499999999993</v>
      </c>
    </row>
    <row r="12" spans="1:10" x14ac:dyDescent="0.25">
      <c r="A12" s="46" t="s">
        <v>28</v>
      </c>
      <c r="B12" s="43">
        <f>AUTOMERCADO!AH24</f>
        <v>5</v>
      </c>
      <c r="C12" s="43">
        <f>MODELO!AH24</f>
        <v>50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55</v>
      </c>
    </row>
    <row r="13" spans="1:10" x14ac:dyDescent="0.25">
      <c r="A13" s="46" t="s">
        <v>31</v>
      </c>
      <c r="B13" s="43">
        <f>AUTOMERCADO!AH25</f>
        <v>23</v>
      </c>
      <c r="C13" s="43">
        <f>MODELO!AH25</f>
        <v>229.99999999999997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252.99999999999997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5</v>
      </c>
      <c r="C18" s="43">
        <f>MODELO!AH30</f>
        <v>50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55</v>
      </c>
    </row>
    <row r="19" spans="1:10" x14ac:dyDescent="0.25">
      <c r="A19" s="48" t="s">
        <v>33</v>
      </c>
      <c r="B19" s="43">
        <f>AUTOMERCADO!AH31</f>
        <v>23</v>
      </c>
      <c r="C19" s="43">
        <f>MODELO!AH31</f>
        <v>229.99999999999997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252.99999999999997</v>
      </c>
    </row>
    <row r="20" spans="1:10" x14ac:dyDescent="0.25">
      <c r="A20" s="46" t="s">
        <v>34</v>
      </c>
      <c r="B20" s="43">
        <f>AUTOMERCADO!AH32</f>
        <v>216.38</v>
      </c>
      <c r="C20" s="43">
        <f>MODELO!AH32</f>
        <v>67.91</v>
      </c>
      <c r="D20" s="43">
        <f>EXQUISITECES!AH32</f>
        <v>22.11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306.39999999999998</v>
      </c>
    </row>
    <row r="21" spans="1:10" x14ac:dyDescent="0.25">
      <c r="A21" s="46" t="s">
        <v>35</v>
      </c>
      <c r="B21" s="43">
        <f>AUTOMERCADO!AH33</f>
        <v>995.34799999999984</v>
      </c>
      <c r="C21" s="43">
        <f>MODELO!AH33</f>
        <v>312.38599999999997</v>
      </c>
      <c r="D21" s="43">
        <f>EXQUISITECES!AH33</f>
        <v>101.70599999999999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1409.4399999999998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216.38</v>
      </c>
      <c r="C26" s="43">
        <f>MODELO!AH38</f>
        <v>67.91</v>
      </c>
      <c r="D26" s="43">
        <f>EXQUISITECES!AH38</f>
        <v>22.11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306.39999999999998</v>
      </c>
    </row>
    <row r="27" spans="1:10" x14ac:dyDescent="0.25">
      <c r="A27" s="48" t="s">
        <v>42</v>
      </c>
      <c r="B27" s="43">
        <f>AUTOMERCADO!AH39</f>
        <v>995.34799999999984</v>
      </c>
      <c r="C27" s="43">
        <f>MODELO!AH39</f>
        <v>312.38599999999997</v>
      </c>
      <c r="D27" s="43">
        <f>EXQUISITECES!AH39</f>
        <v>101.70599999999999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1409.4399999999998</v>
      </c>
    </row>
    <row r="28" spans="1:10" x14ac:dyDescent="0.25">
      <c r="A28" s="46" t="s">
        <v>43</v>
      </c>
      <c r="B28" s="43">
        <f>AUTOMERCADO!AH40</f>
        <v>400.25</v>
      </c>
      <c r="C28" s="43">
        <f>MODELO!AH40</f>
        <v>10.49</v>
      </c>
      <c r="D28" s="43">
        <f>EXQUISITECES!AH40</f>
        <v>0</v>
      </c>
      <c r="E28" s="43">
        <f>HOYADA!AH40</f>
        <v>22.03</v>
      </c>
      <c r="F28" s="43">
        <f>FARMASTOP!AH40</f>
        <v>0</v>
      </c>
      <c r="G28" s="43">
        <f>BOCAS!AH40</f>
        <v>14.05</v>
      </c>
      <c r="H28" s="43">
        <f>LAGUNETICA!AH40</f>
        <v>0</v>
      </c>
      <c r="I28" s="43">
        <f>SANANTONIO!AH40</f>
        <v>0</v>
      </c>
      <c r="J28" s="43">
        <f t="shared" si="0"/>
        <v>446.82</v>
      </c>
    </row>
    <row r="29" spans="1:10" x14ac:dyDescent="0.25">
      <c r="A29" s="46" t="s">
        <v>44</v>
      </c>
      <c r="B29" s="43">
        <f>AUTOMERCADO!AH41</f>
        <v>1841.1499999999999</v>
      </c>
      <c r="C29" s="43">
        <f>MODELO!AH41</f>
        <v>48.253999999999998</v>
      </c>
      <c r="D29" s="43">
        <f>EXQUISITECES!AH41</f>
        <v>0</v>
      </c>
      <c r="E29" s="43">
        <f>HOYADA!AH41</f>
        <v>101.33799999999999</v>
      </c>
      <c r="F29" s="43">
        <f>FARMASTOP!AH41</f>
        <v>0</v>
      </c>
      <c r="G29" s="43">
        <f>BOCAS!AH41</f>
        <v>65.33250000000001</v>
      </c>
      <c r="H29" s="43">
        <f>LAGUNETICA!AH41</f>
        <v>0</v>
      </c>
      <c r="I29" s="43">
        <f>SANANTONIO!AH41</f>
        <v>0</v>
      </c>
      <c r="J29" s="43">
        <f t="shared" si="0"/>
        <v>2056.0744999999997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400.25</v>
      </c>
      <c r="C34" s="43">
        <f>MODELO!AH46</f>
        <v>10.49</v>
      </c>
      <c r="D34" s="43">
        <f>EXQUISITECES!AH46</f>
        <v>0</v>
      </c>
      <c r="E34" s="43">
        <f>HOYADA!AH46</f>
        <v>22.03</v>
      </c>
      <c r="F34" s="43">
        <f>FARMASTOP!AH46</f>
        <v>0</v>
      </c>
      <c r="G34" s="43">
        <f>BOCAS!AH46</f>
        <v>14.05</v>
      </c>
      <c r="H34" s="43">
        <f>LAGUNETICA!AH46</f>
        <v>0</v>
      </c>
      <c r="I34" s="43">
        <f>SANANTONIO!AH46</f>
        <v>0</v>
      </c>
      <c r="J34" s="43">
        <f t="shared" si="0"/>
        <v>446.82</v>
      </c>
    </row>
    <row r="35" spans="1:10" x14ac:dyDescent="0.25">
      <c r="A35" s="48" t="s">
        <v>48</v>
      </c>
      <c r="B35" s="43">
        <f>AUTOMERCADO!AH47</f>
        <v>1841.1499999999999</v>
      </c>
      <c r="C35" s="43">
        <f>MODELO!AH47</f>
        <v>48.253999999999998</v>
      </c>
      <c r="D35" s="43">
        <f>EXQUISITECES!AH47</f>
        <v>0</v>
      </c>
      <c r="E35" s="43">
        <f>HOYADA!AH47</f>
        <v>101.33799999999999</v>
      </c>
      <c r="F35" s="43">
        <f>FARMASTOP!AH47</f>
        <v>0</v>
      </c>
      <c r="G35" s="43">
        <f>BOCAS!AH47</f>
        <v>65.33250000000001</v>
      </c>
      <c r="H35" s="43">
        <f>LAGUNETICA!AH47</f>
        <v>0</v>
      </c>
      <c r="I35" s="43">
        <f>SANANTONIO!AH47</f>
        <v>0</v>
      </c>
      <c r="J35" s="43">
        <f t="shared" si="0"/>
        <v>2056.0744999999997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20790.510000000002</v>
      </c>
      <c r="C37" s="43">
        <f>MODELO!AH49</f>
        <v>9835.15</v>
      </c>
      <c r="D37" s="43">
        <f>EXQUISITECES!AH49</f>
        <v>3503.64</v>
      </c>
      <c r="E37" s="43">
        <f>HOYADA!AH49</f>
        <v>3613.75</v>
      </c>
      <c r="F37" s="43">
        <f>FARMASTOP!AH49</f>
        <v>949.99</v>
      </c>
      <c r="G37" s="43">
        <f>BOCAS!AH49</f>
        <v>575.12</v>
      </c>
      <c r="H37" s="43">
        <f>LAGUNETICA!AH49</f>
        <v>2619.7399999999998</v>
      </c>
      <c r="I37" s="43">
        <f>SANANTONIO!AH49</f>
        <v>0</v>
      </c>
      <c r="J37" s="43">
        <f t="shared" si="0"/>
        <v>41887.9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0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1767.59</v>
      </c>
      <c r="I40" s="43">
        <f>SANANTONIO!AH52</f>
        <v>0</v>
      </c>
      <c r="J40" s="43">
        <f t="shared" si="0"/>
        <v>1767.59</v>
      </c>
    </row>
    <row r="41" spans="1:10" x14ac:dyDescent="0.25">
      <c r="A41" s="74" t="s">
        <v>18</v>
      </c>
      <c r="B41" s="43">
        <f>AUTOMERCADO!AH53</f>
        <v>3583.64</v>
      </c>
      <c r="C41" s="43">
        <f>MODELO!AH53</f>
        <v>2715.2599999999993</v>
      </c>
      <c r="D41" s="43">
        <f>EXQUISITECES!AH53</f>
        <v>1096.3400000000001</v>
      </c>
      <c r="E41" s="43">
        <f>HOYADA!AH53</f>
        <v>2669.59</v>
      </c>
      <c r="F41" s="43">
        <f>FARMASTOP!AH53</f>
        <v>220.63</v>
      </c>
      <c r="G41" s="43">
        <f>BOCAS!AH53</f>
        <v>105.11</v>
      </c>
      <c r="H41" s="43">
        <f>LAGUNETICA!AH53</f>
        <v>1236.2</v>
      </c>
      <c r="I41" s="43">
        <f>SANANTONIO!AH53</f>
        <v>0</v>
      </c>
      <c r="J41" s="43">
        <f t="shared" si="0"/>
        <v>11626.77</v>
      </c>
    </row>
    <row r="42" spans="1:10" x14ac:dyDescent="0.25">
      <c r="A42" s="74" t="s">
        <v>114</v>
      </c>
      <c r="B42" s="43">
        <f>AUTOMERCADO!AH54</f>
        <v>8.1300000000000008</v>
      </c>
      <c r="C42" s="43">
        <f>MODELO!AH54</f>
        <v>190.04</v>
      </c>
      <c r="D42" s="43">
        <f>EXQUISITECES!AH54</f>
        <v>153.43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351.6</v>
      </c>
    </row>
    <row r="43" spans="1:10" x14ac:dyDescent="0.25">
      <c r="A43" s="74" t="s">
        <v>52</v>
      </c>
      <c r="B43" s="43">
        <f>AUTOMERCADO!AH55</f>
        <v>2493.33</v>
      </c>
      <c r="C43" s="43">
        <f>MODELO!AH55</f>
        <v>433.15999999999997</v>
      </c>
      <c r="D43" s="43">
        <f>EXQUISITECES!AH55</f>
        <v>8.17</v>
      </c>
      <c r="E43" s="43">
        <f>HOYADA!AH55</f>
        <v>0</v>
      </c>
      <c r="F43" s="43">
        <f>FARMASTOP!AH55</f>
        <v>22.54</v>
      </c>
      <c r="G43" s="43">
        <f>BOCAS!AH55</f>
        <v>119.17</v>
      </c>
      <c r="H43" s="43">
        <f>LAGUNETICA!AH55</f>
        <v>184.49</v>
      </c>
      <c r="I43" s="43">
        <f>SANANTONIO!AH55</f>
        <v>0</v>
      </c>
      <c r="J43" s="43">
        <f t="shared" si="0"/>
        <v>3260.8599999999997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67.72</v>
      </c>
      <c r="I47" s="43">
        <f>SANANTONIO!AH59</f>
        <v>0</v>
      </c>
      <c r="J47" s="43">
        <f t="shared" si="0"/>
        <v>67.72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3.1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3.1</v>
      </c>
    </row>
    <row r="52" spans="1:10" x14ac:dyDescent="0.25">
      <c r="A52" s="51" t="s">
        <v>92</v>
      </c>
      <c r="B52" s="75">
        <f>AUTOMERCADO!AH64</f>
        <v>56851.957999999999</v>
      </c>
      <c r="C52" s="75">
        <f>MODELO!AH64</f>
        <v>23220</v>
      </c>
      <c r="D52" s="75">
        <f>EXQUISITECES!AH64</f>
        <v>8201.7360000000008</v>
      </c>
      <c r="E52" s="75">
        <f>HOYADA!AH64</f>
        <v>10642.678</v>
      </c>
      <c r="F52" s="75">
        <f>FARMASTOP!AH64</f>
        <v>1975.8600000000001</v>
      </c>
      <c r="G52" s="75">
        <f>BOCAS!AH64</f>
        <v>1842.1325000000002</v>
      </c>
      <c r="H52" s="75">
        <f>LAGUNETICA!AH64</f>
        <v>10526.04</v>
      </c>
      <c r="I52" s="75">
        <f>SANANTONIO!AH64</f>
        <v>0</v>
      </c>
      <c r="J52" s="75">
        <f t="shared" si="0"/>
        <v>113260.4045</v>
      </c>
    </row>
    <row r="53" spans="1:10" x14ac:dyDescent="0.25">
      <c r="A53" s="56" t="s">
        <v>3</v>
      </c>
      <c r="B53" s="43">
        <f>B2</f>
        <v>56706.580000000009</v>
      </c>
      <c r="C53" s="43">
        <f t="shared" ref="C53:I53" si="1">C2</f>
        <v>23052.659999999996</v>
      </c>
      <c r="D53" s="43">
        <f t="shared" si="1"/>
        <v>8200.1099999999988</v>
      </c>
      <c r="E53" s="43">
        <f t="shared" si="1"/>
        <v>10636.43</v>
      </c>
      <c r="F53" s="43">
        <f t="shared" si="1"/>
        <v>1939.24</v>
      </c>
      <c r="G53" s="43">
        <f t="shared" si="1"/>
        <v>1829.9099999999999</v>
      </c>
      <c r="H53" s="43">
        <f t="shared" si="1"/>
        <v>10481.84</v>
      </c>
      <c r="I53" s="43">
        <f t="shared" si="1"/>
        <v>0</v>
      </c>
      <c r="J53" s="43">
        <f>J2</f>
        <v>112846.77</v>
      </c>
    </row>
    <row r="54" spans="1:10" x14ac:dyDescent="0.25">
      <c r="A54" s="58" t="s">
        <v>95</v>
      </c>
      <c r="B54" s="43">
        <f>+B52-B53</f>
        <v>145.3779999999897</v>
      </c>
      <c r="C54" s="43">
        <f t="shared" ref="C54:I54" si="2">+C52-C53</f>
        <v>167.34000000000378</v>
      </c>
      <c r="D54" s="43">
        <f t="shared" si="2"/>
        <v>1.6260000000020227</v>
      </c>
      <c r="E54" s="43">
        <f t="shared" si="2"/>
        <v>6.2479999999995925</v>
      </c>
      <c r="F54" s="43">
        <f t="shared" si="2"/>
        <v>36.620000000000118</v>
      </c>
      <c r="G54" s="43">
        <f t="shared" si="2"/>
        <v>12.222500000000309</v>
      </c>
      <c r="H54" s="43">
        <f t="shared" si="2"/>
        <v>44.200000000000728</v>
      </c>
      <c r="I54" s="43">
        <f t="shared" si="2"/>
        <v>0</v>
      </c>
      <c r="J54" s="43">
        <f>+J52-J53</f>
        <v>413.63450000000012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Q8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4.5999999999999996</v>
      </c>
      <c r="C8" s="1" t="s">
        <v>38</v>
      </c>
      <c r="D8" s="2">
        <v>4.5999999999999996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57</v>
      </c>
      <c r="D11" s="5" t="s">
        <v>59</v>
      </c>
      <c r="E11" s="5" t="s">
        <v>61</v>
      </c>
      <c r="F11" s="5" t="s">
        <v>63</v>
      </c>
      <c r="G11" s="5" t="s">
        <v>65</v>
      </c>
      <c r="H11" s="5" t="s">
        <v>75</v>
      </c>
      <c r="I11" s="5" t="s">
        <v>54</v>
      </c>
      <c r="J11" s="5" t="s">
        <v>56</v>
      </c>
      <c r="K11" s="5" t="s">
        <v>58</v>
      </c>
      <c r="L11" s="5" t="s">
        <v>60</v>
      </c>
      <c r="M11" s="5" t="s">
        <v>62</v>
      </c>
      <c r="N11" s="5" t="s">
        <v>64</v>
      </c>
      <c r="O11" s="5" t="s">
        <v>66</v>
      </c>
      <c r="P11" s="5" t="s">
        <v>70</v>
      </c>
      <c r="Q11" s="5" t="s">
        <v>76</v>
      </c>
      <c r="R11" s="5" t="s">
        <v>80</v>
      </c>
      <c r="S11" s="5" t="s">
        <v>82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765.15</v>
      </c>
      <c r="C12" s="26">
        <v>3770.41</v>
      </c>
      <c r="D12" s="26">
        <v>2784.42</v>
      </c>
      <c r="E12" s="26">
        <v>1779.95</v>
      </c>
      <c r="F12" s="26">
        <v>4380.4399999999996</v>
      </c>
      <c r="G12" s="26">
        <v>3830.67</v>
      </c>
      <c r="H12" s="26">
        <v>245.32</v>
      </c>
      <c r="I12" s="26">
        <v>6693.76</v>
      </c>
      <c r="J12" s="26">
        <v>4932.47</v>
      </c>
      <c r="K12" s="26">
        <v>4543.59</v>
      </c>
      <c r="L12" s="26">
        <v>6427.71</v>
      </c>
      <c r="M12" s="26">
        <v>4526.38</v>
      </c>
      <c r="N12" s="26">
        <v>3930.4</v>
      </c>
      <c r="O12" s="26">
        <v>3075.98</v>
      </c>
      <c r="P12" s="26">
        <v>1340.58</v>
      </c>
      <c r="Q12" s="26">
        <v>73.37</v>
      </c>
      <c r="R12" s="26">
        <v>274.92</v>
      </c>
      <c r="S12" s="26">
        <v>3331.06</v>
      </c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56706.580000000009</v>
      </c>
      <c r="AI12" s="26">
        <v>56706.59</v>
      </c>
      <c r="AJ12" s="69">
        <f>+AI12-AH12</f>
        <v>9.9999999874853529E-3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35.75</v>
      </c>
      <c r="D15" s="23">
        <v>46.4</v>
      </c>
      <c r="E15" s="23">
        <v>10.6</v>
      </c>
      <c r="F15" s="23"/>
      <c r="G15" s="23">
        <v>36.5</v>
      </c>
      <c r="H15" s="23">
        <v>1.5</v>
      </c>
      <c r="I15" s="23">
        <v>46.5</v>
      </c>
      <c r="J15" s="23">
        <v>141</v>
      </c>
      <c r="K15" s="23">
        <v>60</v>
      </c>
      <c r="L15" s="23">
        <v>447.3</v>
      </c>
      <c r="M15" s="23">
        <v>31</v>
      </c>
      <c r="N15" s="23">
        <v>35.700000000000003</v>
      </c>
      <c r="O15" s="23">
        <v>13.4</v>
      </c>
      <c r="P15" s="23">
        <v>6</v>
      </c>
      <c r="Q15" s="23">
        <v>0.5</v>
      </c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912.15</v>
      </c>
    </row>
    <row r="16" spans="1:36" s="32" customFormat="1" x14ac:dyDescent="0.25">
      <c r="A16" s="30" t="s">
        <v>20</v>
      </c>
      <c r="B16" s="31">
        <v>63</v>
      </c>
      <c r="C16" s="31">
        <v>282</v>
      </c>
      <c r="D16" s="31">
        <v>330</v>
      </c>
      <c r="E16" s="31">
        <v>95</v>
      </c>
      <c r="F16" s="31">
        <v>265</v>
      </c>
      <c r="G16" s="31">
        <v>329</v>
      </c>
      <c r="H16" s="31">
        <v>20</v>
      </c>
      <c r="I16" s="31">
        <v>838</v>
      </c>
      <c r="J16" s="31">
        <v>558</v>
      </c>
      <c r="K16" s="31">
        <v>430</v>
      </c>
      <c r="L16" s="31">
        <v>739</v>
      </c>
      <c r="M16" s="31">
        <v>345</v>
      </c>
      <c r="N16" s="31">
        <v>450</v>
      </c>
      <c r="O16" s="31">
        <v>405</v>
      </c>
      <c r="P16" s="31">
        <v>91</v>
      </c>
      <c r="Q16" s="31">
        <v>5</v>
      </c>
      <c r="R16" s="31">
        <v>23</v>
      </c>
      <c r="S16" s="31">
        <v>428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5696</v>
      </c>
      <c r="AJ16" s="70"/>
    </row>
    <row r="17" spans="1:36" s="47" customFormat="1" x14ac:dyDescent="0.25">
      <c r="A17" s="46" t="s">
        <v>27</v>
      </c>
      <c r="B17" s="22">
        <f>B16*$B$8</f>
        <v>289.79999999999995</v>
      </c>
      <c r="C17" s="22">
        <f>C16*$B$8</f>
        <v>1297.1999999999998</v>
      </c>
      <c r="D17" s="22">
        <f t="shared" ref="D17:L17" si="2">D16*$B$8</f>
        <v>1517.9999999999998</v>
      </c>
      <c r="E17" s="22">
        <f t="shared" si="2"/>
        <v>436.99999999999994</v>
      </c>
      <c r="F17" s="22">
        <f t="shared" si="2"/>
        <v>1219</v>
      </c>
      <c r="G17" s="22">
        <f t="shared" si="2"/>
        <v>1513.3999999999999</v>
      </c>
      <c r="H17" s="22">
        <f t="shared" si="2"/>
        <v>92</v>
      </c>
      <c r="I17" s="22">
        <f t="shared" si="2"/>
        <v>3854.7999999999997</v>
      </c>
      <c r="J17" s="22">
        <f t="shared" si="2"/>
        <v>2566.7999999999997</v>
      </c>
      <c r="K17" s="22">
        <f t="shared" si="2"/>
        <v>1977.9999999999998</v>
      </c>
      <c r="L17" s="22">
        <f t="shared" si="2"/>
        <v>3399.3999999999996</v>
      </c>
      <c r="M17" s="22">
        <f t="shared" ref="M17:R17" si="3">M16*$B$8</f>
        <v>1586.9999999999998</v>
      </c>
      <c r="N17" s="22">
        <f t="shared" si="3"/>
        <v>2070</v>
      </c>
      <c r="O17" s="22">
        <f t="shared" si="3"/>
        <v>1862.9999999999998</v>
      </c>
      <c r="P17" s="22">
        <f t="shared" si="3"/>
        <v>418.59999999999997</v>
      </c>
      <c r="Q17" s="22">
        <f t="shared" si="3"/>
        <v>23</v>
      </c>
      <c r="R17" s="22">
        <f t="shared" si="3"/>
        <v>105.8</v>
      </c>
      <c r="S17" s="22">
        <f t="shared" ref="S17:AG17" si="4">S16*$B$8</f>
        <v>1968.8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26201.599999999995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63</v>
      </c>
      <c r="C22" s="20">
        <f t="shared" ref="C22:L22" si="11">+C16+C18+C20</f>
        <v>282</v>
      </c>
      <c r="D22" s="20">
        <f t="shared" si="11"/>
        <v>330</v>
      </c>
      <c r="E22" s="20">
        <f t="shared" si="11"/>
        <v>95</v>
      </c>
      <c r="F22" s="20">
        <f t="shared" si="11"/>
        <v>265</v>
      </c>
      <c r="G22" s="20">
        <f t="shared" si="11"/>
        <v>329</v>
      </c>
      <c r="H22" s="20">
        <f t="shared" si="11"/>
        <v>20</v>
      </c>
      <c r="I22" s="20">
        <f t="shared" si="11"/>
        <v>838</v>
      </c>
      <c r="J22" s="20">
        <f t="shared" si="11"/>
        <v>558</v>
      </c>
      <c r="K22" s="20">
        <f t="shared" si="11"/>
        <v>430</v>
      </c>
      <c r="L22" s="20">
        <f t="shared" si="11"/>
        <v>739</v>
      </c>
      <c r="M22" s="20">
        <f t="shared" ref="M22:S22" si="12">+M16+M18+M20</f>
        <v>345</v>
      </c>
      <c r="N22" s="20">
        <f t="shared" si="12"/>
        <v>450</v>
      </c>
      <c r="O22" s="20">
        <f t="shared" si="12"/>
        <v>405</v>
      </c>
      <c r="P22" s="20">
        <f t="shared" si="12"/>
        <v>91</v>
      </c>
      <c r="Q22" s="20">
        <f t="shared" si="12"/>
        <v>5</v>
      </c>
      <c r="R22" s="20">
        <f t="shared" si="12"/>
        <v>23</v>
      </c>
      <c r="S22" s="20">
        <f t="shared" si="12"/>
        <v>428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5696</v>
      </c>
    </row>
    <row r="23" spans="1:36" s="47" customFormat="1" x14ac:dyDescent="0.25">
      <c r="A23" s="48" t="s">
        <v>26</v>
      </c>
      <c r="B23" s="19">
        <f>+B17+B19+B21</f>
        <v>289.79999999999995</v>
      </c>
      <c r="C23" s="19">
        <f t="shared" ref="C23:L23" si="14">+C17+C19+C21</f>
        <v>1297.1999999999998</v>
      </c>
      <c r="D23" s="19">
        <f t="shared" si="14"/>
        <v>1517.9999999999998</v>
      </c>
      <c r="E23" s="19">
        <f t="shared" si="14"/>
        <v>436.99999999999994</v>
      </c>
      <c r="F23" s="19">
        <f t="shared" si="14"/>
        <v>1219</v>
      </c>
      <c r="G23" s="19">
        <f t="shared" si="14"/>
        <v>1513.3999999999999</v>
      </c>
      <c r="H23" s="19">
        <f t="shared" si="14"/>
        <v>92</v>
      </c>
      <c r="I23" s="19">
        <f t="shared" si="14"/>
        <v>3854.7999999999997</v>
      </c>
      <c r="J23" s="19">
        <f t="shared" si="14"/>
        <v>2566.7999999999997</v>
      </c>
      <c r="K23" s="19">
        <f t="shared" si="14"/>
        <v>1977.9999999999998</v>
      </c>
      <c r="L23" s="19">
        <f t="shared" si="14"/>
        <v>3399.3999999999996</v>
      </c>
      <c r="M23" s="19">
        <f t="shared" ref="M23:S23" si="15">+M17+M19+M21</f>
        <v>1586.9999999999998</v>
      </c>
      <c r="N23" s="19">
        <f t="shared" si="15"/>
        <v>2070</v>
      </c>
      <c r="O23" s="19">
        <f t="shared" si="15"/>
        <v>1862.9999999999998</v>
      </c>
      <c r="P23" s="19">
        <f t="shared" si="15"/>
        <v>418.59999999999997</v>
      </c>
      <c r="Q23" s="19">
        <f t="shared" si="15"/>
        <v>23</v>
      </c>
      <c r="R23" s="19">
        <f t="shared" si="15"/>
        <v>105.8</v>
      </c>
      <c r="S23" s="19">
        <f t="shared" si="15"/>
        <v>1968.8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26201.599999999995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>
        <v>5</v>
      </c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5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23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23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5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5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23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23</v>
      </c>
    </row>
    <row r="32" spans="1:36" x14ac:dyDescent="0.25">
      <c r="A32" s="13" t="s">
        <v>34</v>
      </c>
      <c r="B32" s="36"/>
      <c r="C32" s="36"/>
      <c r="D32" s="36"/>
      <c r="E32" s="36"/>
      <c r="F32" s="36">
        <v>19.53</v>
      </c>
      <c r="G32" s="36"/>
      <c r="H32" s="36"/>
      <c r="I32" s="36"/>
      <c r="J32" s="36">
        <v>13.07</v>
      </c>
      <c r="K32" s="36"/>
      <c r="L32" s="36"/>
      <c r="M32" s="37">
        <v>155.1</v>
      </c>
      <c r="N32" s="37">
        <v>14.1</v>
      </c>
      <c r="O32" s="37"/>
      <c r="P32" s="37"/>
      <c r="Q32" s="37"/>
      <c r="R32" s="37"/>
      <c r="S32" s="37">
        <v>14.58</v>
      </c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216.38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89.837999999999994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60.122</v>
      </c>
      <c r="K33" s="22">
        <f t="shared" si="30"/>
        <v>0</v>
      </c>
      <c r="L33" s="22">
        <f t="shared" si="30"/>
        <v>0</v>
      </c>
      <c r="M33" s="22">
        <f t="shared" ref="M33:R33" si="31">M32*$B$8</f>
        <v>713.45999999999992</v>
      </c>
      <c r="N33" s="22">
        <f t="shared" si="31"/>
        <v>64.86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67.067999999999998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995.34799999999984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19.53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13.07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155.1</v>
      </c>
      <c r="N38" s="20">
        <f t="shared" si="40"/>
        <v>14.1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14.58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216.38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89.837999999999994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60.122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713.45999999999992</v>
      </c>
      <c r="N39" s="19">
        <f t="shared" si="43"/>
        <v>64.86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67.067999999999998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995.34799999999984</v>
      </c>
    </row>
    <row r="40" spans="1:34" x14ac:dyDescent="0.25">
      <c r="A40" s="13" t="s">
        <v>43</v>
      </c>
      <c r="B40" s="36"/>
      <c r="C40" s="36"/>
      <c r="D40" s="36"/>
      <c r="E40" s="36">
        <v>69.31</v>
      </c>
      <c r="F40" s="36">
        <v>8.11</v>
      </c>
      <c r="G40" s="36"/>
      <c r="H40" s="36"/>
      <c r="I40" s="36">
        <v>11.66</v>
      </c>
      <c r="J40" s="36">
        <v>67.8</v>
      </c>
      <c r="K40" s="36"/>
      <c r="L40" s="36"/>
      <c r="M40" s="36">
        <v>55.93</v>
      </c>
      <c r="N40" s="36">
        <v>82.02</v>
      </c>
      <c r="O40" s="36"/>
      <c r="P40" s="36">
        <v>73.16</v>
      </c>
      <c r="Q40" s="36"/>
      <c r="R40" s="36"/>
      <c r="S40" s="36">
        <v>32.26</v>
      </c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400.25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318.82599999999996</v>
      </c>
      <c r="F41" s="22">
        <f t="shared" si="45"/>
        <v>37.305999999999997</v>
      </c>
      <c r="G41" s="22">
        <f t="shared" si="45"/>
        <v>0</v>
      </c>
      <c r="H41" s="22">
        <f t="shared" si="45"/>
        <v>0</v>
      </c>
      <c r="I41" s="22">
        <f t="shared" si="45"/>
        <v>53.635999999999996</v>
      </c>
      <c r="J41" s="22">
        <f t="shared" si="45"/>
        <v>311.87999999999994</v>
      </c>
      <c r="K41" s="22">
        <f t="shared" si="45"/>
        <v>0</v>
      </c>
      <c r="L41" s="22">
        <f t="shared" si="45"/>
        <v>0</v>
      </c>
      <c r="M41" s="22">
        <f t="shared" ref="M41:R41" si="46">M40*$B$8</f>
        <v>257.27799999999996</v>
      </c>
      <c r="N41" s="22">
        <f t="shared" si="46"/>
        <v>377.29199999999997</v>
      </c>
      <c r="O41" s="22">
        <f t="shared" si="46"/>
        <v>0</v>
      </c>
      <c r="P41" s="22">
        <f t="shared" si="46"/>
        <v>336.53599999999994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148.39599999999999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1841.1499999999999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69.31</v>
      </c>
      <c r="F46" s="20">
        <f t="shared" si="54"/>
        <v>8.11</v>
      </c>
      <c r="G46" s="20">
        <f t="shared" si="54"/>
        <v>0</v>
      </c>
      <c r="H46" s="20">
        <f t="shared" si="54"/>
        <v>0</v>
      </c>
      <c r="I46" s="20">
        <f t="shared" si="54"/>
        <v>11.66</v>
      </c>
      <c r="J46" s="20">
        <f t="shared" si="54"/>
        <v>67.8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55.93</v>
      </c>
      <c r="N46" s="20">
        <f t="shared" si="55"/>
        <v>82.02</v>
      </c>
      <c r="O46" s="20">
        <f t="shared" si="55"/>
        <v>0</v>
      </c>
      <c r="P46" s="20">
        <f t="shared" si="55"/>
        <v>73.16</v>
      </c>
      <c r="Q46" s="20">
        <f t="shared" si="55"/>
        <v>0</v>
      </c>
      <c r="R46" s="20">
        <f t="shared" si="55"/>
        <v>0</v>
      </c>
      <c r="S46" s="20">
        <f t="shared" si="55"/>
        <v>32.26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400.25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318.82599999999996</v>
      </c>
      <c r="F47" s="19">
        <f t="shared" si="57"/>
        <v>37.305999999999997</v>
      </c>
      <c r="G47" s="19">
        <f t="shared" si="57"/>
        <v>0</v>
      </c>
      <c r="H47" s="19">
        <f t="shared" si="57"/>
        <v>0</v>
      </c>
      <c r="I47" s="19">
        <f t="shared" si="57"/>
        <v>53.635999999999996</v>
      </c>
      <c r="J47" s="19">
        <f t="shared" si="57"/>
        <v>311.87999999999994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257.27799999999996</v>
      </c>
      <c r="N47" s="19">
        <f t="shared" si="58"/>
        <v>377.29199999999997</v>
      </c>
      <c r="O47" s="19">
        <f t="shared" si="58"/>
        <v>0</v>
      </c>
      <c r="P47" s="19">
        <f t="shared" si="58"/>
        <v>336.53599999999994</v>
      </c>
      <c r="Q47" s="19">
        <f t="shared" si="58"/>
        <v>0</v>
      </c>
      <c r="R47" s="19">
        <f t="shared" si="58"/>
        <v>0</v>
      </c>
      <c r="S47" s="19">
        <f t="shared" si="58"/>
        <v>148.39599999999999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1841.1499999999999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293.33999999999997</v>
      </c>
      <c r="C49" s="44">
        <v>1317.33</v>
      </c>
      <c r="D49" s="44">
        <v>1126.4000000000001</v>
      </c>
      <c r="E49" s="44">
        <v>639.32000000000005</v>
      </c>
      <c r="F49" s="44">
        <v>2530.3000000000002</v>
      </c>
      <c r="G49" s="44">
        <v>2240.56</v>
      </c>
      <c r="H49" s="44">
        <v>152.02000000000001</v>
      </c>
      <c r="I49" s="44">
        <v>1330.42</v>
      </c>
      <c r="J49" s="44">
        <v>1836.95</v>
      </c>
      <c r="K49" s="44">
        <v>1799.57</v>
      </c>
      <c r="L49" s="44">
        <v>2094.5300000000002</v>
      </c>
      <c r="M49" s="45">
        <v>1613.07</v>
      </c>
      <c r="N49" s="45">
        <v>1187.6199999999999</v>
      </c>
      <c r="O49" s="45">
        <v>1199.17</v>
      </c>
      <c r="P49" s="45">
        <v>581.9</v>
      </c>
      <c r="Q49" s="45">
        <v>50.63</v>
      </c>
      <c r="R49" s="45">
        <v>160.4</v>
      </c>
      <c r="S49" s="45">
        <v>636.98</v>
      </c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20790.510000000002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186.31</v>
      </c>
      <c r="C53" s="44">
        <v>1122.1600000000001</v>
      </c>
      <c r="D53" s="44"/>
      <c r="E53" s="44">
        <v>374.92</v>
      </c>
      <c r="F53" s="44"/>
      <c r="G53" s="44"/>
      <c r="H53" s="44"/>
      <c r="I53" s="44">
        <v>935.98</v>
      </c>
      <c r="J53" s="44"/>
      <c r="K53" s="44">
        <v>710.82</v>
      </c>
      <c r="L53" s="44"/>
      <c r="M53" s="45">
        <v>237.68</v>
      </c>
      <c r="N53" s="45"/>
      <c r="O53" s="45"/>
      <c r="P53" s="45"/>
      <c r="Q53" s="45"/>
      <c r="R53" s="45">
        <v>15.77</v>
      </c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3583.64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>
        <v>8.1300000000000008</v>
      </c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8.1300000000000008</v>
      </c>
    </row>
    <row r="55" spans="1:34" x14ac:dyDescent="0.25">
      <c r="A55" s="17" t="s">
        <v>52</v>
      </c>
      <c r="B55" s="44"/>
      <c r="C55" s="44"/>
      <c r="D55" s="44">
        <v>103.4</v>
      </c>
      <c r="E55" s="44"/>
      <c r="F55" s="44">
        <v>568.70000000000005</v>
      </c>
      <c r="G55" s="44">
        <v>41.04</v>
      </c>
      <c r="H55" s="44"/>
      <c r="I55" s="44">
        <v>450.88</v>
      </c>
      <c r="J55" s="44">
        <v>17.54</v>
      </c>
      <c r="K55" s="44"/>
      <c r="L55" s="44">
        <v>488.83</v>
      </c>
      <c r="M55" s="45">
        <v>88.63</v>
      </c>
      <c r="N55" s="45">
        <v>198.69</v>
      </c>
      <c r="O55" s="45"/>
      <c r="P55" s="45"/>
      <c r="Q55" s="45"/>
      <c r="R55" s="45"/>
      <c r="S55" s="45">
        <v>535.62</v>
      </c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2493.33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>
        <v>3.1</v>
      </c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3.1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769.44999999999982</v>
      </c>
      <c r="C64" s="53">
        <f t="shared" ref="C64:AG64" si="61">+C15+C23+C31+C39+C47+C48+C49+C50+C51+C52+C53+C54+C55+C56+C57+C58+C59+C60+C61+C62+C63</f>
        <v>3772.4399999999996</v>
      </c>
      <c r="D64" s="53">
        <f t="shared" si="61"/>
        <v>2794.2000000000003</v>
      </c>
      <c r="E64" s="53">
        <f t="shared" si="61"/>
        <v>1780.6660000000002</v>
      </c>
      <c r="F64" s="53">
        <f t="shared" si="61"/>
        <v>4445.1440000000002</v>
      </c>
      <c r="G64" s="53">
        <f t="shared" si="61"/>
        <v>3831.5</v>
      </c>
      <c r="H64" s="53">
        <f t="shared" si="61"/>
        <v>245.52</v>
      </c>
      <c r="I64" s="53">
        <f t="shared" si="61"/>
        <v>6695.2159999999994</v>
      </c>
      <c r="J64" s="53">
        <f t="shared" si="61"/>
        <v>4937.3919999999998</v>
      </c>
      <c r="K64" s="53">
        <f t="shared" si="61"/>
        <v>4548.3899999999994</v>
      </c>
      <c r="L64" s="53">
        <f t="shared" si="61"/>
        <v>6430.0599999999995</v>
      </c>
      <c r="M64" s="53">
        <f t="shared" si="61"/>
        <v>4528.1179999999995</v>
      </c>
      <c r="N64" s="53">
        <f t="shared" si="61"/>
        <v>3934.1619999999998</v>
      </c>
      <c r="O64" s="53">
        <f t="shared" si="61"/>
        <v>3083.7</v>
      </c>
      <c r="P64" s="53">
        <f t="shared" si="61"/>
        <v>1343.0360000000001</v>
      </c>
      <c r="Q64" s="53">
        <f t="shared" si="61"/>
        <v>74.13</v>
      </c>
      <c r="R64" s="53">
        <f t="shared" si="61"/>
        <v>281.96999999999997</v>
      </c>
      <c r="S64" s="53">
        <f t="shared" si="61"/>
        <v>3356.864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56851.957999999999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D</v>
      </c>
      <c r="D66" s="55" t="str">
        <f t="shared" ref="D66:AG66" si="62">D11</f>
        <v>CAJA 4 D</v>
      </c>
      <c r="E66" s="55" t="str">
        <f t="shared" si="62"/>
        <v>CAJA 5 D</v>
      </c>
      <c r="F66" s="55" t="str">
        <f t="shared" si="62"/>
        <v>CAJA 6 D</v>
      </c>
      <c r="G66" s="55" t="str">
        <f t="shared" si="62"/>
        <v>CAJA 7 D</v>
      </c>
      <c r="H66" s="55" t="str">
        <f t="shared" si="62"/>
        <v>CAJA 12 D</v>
      </c>
      <c r="I66" s="55" t="str">
        <f t="shared" si="62"/>
        <v>CAJA 1 N</v>
      </c>
      <c r="J66" s="55" t="str">
        <f t="shared" si="62"/>
        <v>CAJA 2 N</v>
      </c>
      <c r="K66" s="55" t="str">
        <f t="shared" si="62"/>
        <v>CAJA 3 N</v>
      </c>
      <c r="L66" s="55" t="str">
        <f t="shared" si="62"/>
        <v>CAJA 4 N</v>
      </c>
      <c r="M66" s="55" t="str">
        <f t="shared" si="62"/>
        <v>CAJA 5 N</v>
      </c>
      <c r="N66" s="55" t="str">
        <f t="shared" si="62"/>
        <v>CAJA 6 N</v>
      </c>
      <c r="O66" s="55" t="str">
        <f t="shared" si="62"/>
        <v>CAJA 7 N</v>
      </c>
      <c r="P66" s="55" t="str">
        <f t="shared" si="62"/>
        <v>CAJA 9 N</v>
      </c>
      <c r="Q66" s="55" t="str">
        <f t="shared" si="62"/>
        <v>CAJA 12 N</v>
      </c>
      <c r="R66" s="55" t="str">
        <f t="shared" si="62"/>
        <v>CAJA 14 N</v>
      </c>
      <c r="S66" s="55" t="str">
        <f t="shared" si="62"/>
        <v>CAJA 15 N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765.15</v>
      </c>
      <c r="C67" s="57">
        <f t="shared" ref="C67:L67" si="63">C12</f>
        <v>3770.41</v>
      </c>
      <c r="D67" s="57">
        <f t="shared" si="63"/>
        <v>2784.42</v>
      </c>
      <c r="E67" s="57">
        <f t="shared" si="63"/>
        <v>1779.95</v>
      </c>
      <c r="F67" s="57">
        <f t="shared" si="63"/>
        <v>4380.4399999999996</v>
      </c>
      <c r="G67" s="57">
        <f t="shared" si="63"/>
        <v>3830.67</v>
      </c>
      <c r="H67" s="57">
        <f t="shared" si="63"/>
        <v>245.32</v>
      </c>
      <c r="I67" s="57">
        <f t="shared" si="63"/>
        <v>6693.76</v>
      </c>
      <c r="J67" s="57">
        <f t="shared" si="63"/>
        <v>4932.47</v>
      </c>
      <c r="K67" s="57">
        <f t="shared" si="63"/>
        <v>4543.59</v>
      </c>
      <c r="L67" s="57">
        <f t="shared" si="63"/>
        <v>6427.71</v>
      </c>
      <c r="M67" s="57">
        <f t="shared" ref="M67:AG67" si="64">M12</f>
        <v>4526.38</v>
      </c>
      <c r="N67" s="57">
        <f t="shared" si="64"/>
        <v>3930.4</v>
      </c>
      <c r="O67" s="57">
        <f t="shared" si="64"/>
        <v>3075.98</v>
      </c>
      <c r="P67" s="57">
        <f t="shared" si="64"/>
        <v>1340.58</v>
      </c>
      <c r="Q67" s="57">
        <f t="shared" si="64"/>
        <v>73.37</v>
      </c>
      <c r="R67" s="57">
        <f t="shared" si="64"/>
        <v>274.92</v>
      </c>
      <c r="S67" s="57">
        <f t="shared" si="64"/>
        <v>3331.06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56706.580000000009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765.15</v>
      </c>
      <c r="C69" s="59">
        <f t="shared" ref="C69:L69" si="67">+C67+C68</f>
        <v>3770.41</v>
      </c>
      <c r="D69" s="59">
        <f t="shared" si="67"/>
        <v>2784.42</v>
      </c>
      <c r="E69" s="59">
        <f t="shared" si="67"/>
        <v>1779.95</v>
      </c>
      <c r="F69" s="59">
        <f t="shared" si="67"/>
        <v>4380.4399999999996</v>
      </c>
      <c r="G69" s="59">
        <f t="shared" si="67"/>
        <v>3830.67</v>
      </c>
      <c r="H69" s="59">
        <f t="shared" si="67"/>
        <v>245.32</v>
      </c>
      <c r="I69" s="59">
        <f t="shared" si="67"/>
        <v>6693.76</v>
      </c>
      <c r="J69" s="59">
        <f t="shared" si="67"/>
        <v>4932.47</v>
      </c>
      <c r="K69" s="59">
        <f t="shared" si="67"/>
        <v>4543.59</v>
      </c>
      <c r="L69" s="59">
        <f t="shared" si="67"/>
        <v>6427.71</v>
      </c>
      <c r="M69" s="59">
        <f t="shared" ref="M69:AG69" si="68">+M67+M68</f>
        <v>4526.38</v>
      </c>
      <c r="N69" s="59">
        <f t="shared" si="68"/>
        <v>3930.4</v>
      </c>
      <c r="O69" s="59">
        <f t="shared" si="68"/>
        <v>3075.98</v>
      </c>
      <c r="P69" s="59">
        <f t="shared" si="68"/>
        <v>1340.58</v>
      </c>
      <c r="Q69" s="59">
        <f t="shared" si="68"/>
        <v>73.37</v>
      </c>
      <c r="R69" s="59">
        <f t="shared" si="68"/>
        <v>274.92</v>
      </c>
      <c r="S69" s="59">
        <f t="shared" si="68"/>
        <v>3331.06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56706.580000000009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4.2999999999998408</v>
      </c>
      <c r="C70" s="57">
        <f t="shared" si="69"/>
        <v>2.0299999999997453</v>
      </c>
      <c r="D70" s="57">
        <f t="shared" si="69"/>
        <v>9.7800000000002001</v>
      </c>
      <c r="E70" s="57">
        <f t="shared" si="69"/>
        <v>0.71600000000012187</v>
      </c>
      <c r="F70" s="57">
        <f t="shared" si="69"/>
        <v>64.704000000000633</v>
      </c>
      <c r="G70" s="57">
        <f t="shared" si="69"/>
        <v>0.82999999999992724</v>
      </c>
      <c r="H70" s="57">
        <f t="shared" si="69"/>
        <v>0.20000000000001705</v>
      </c>
      <c r="I70" s="57">
        <f t="shared" si="69"/>
        <v>1.4559999999992215</v>
      </c>
      <c r="J70" s="57">
        <f t="shared" si="69"/>
        <v>4.9219999999995707</v>
      </c>
      <c r="K70" s="57">
        <f t="shared" si="69"/>
        <v>4.7999999999992724</v>
      </c>
      <c r="L70" s="57">
        <f t="shared" si="69"/>
        <v>2.3499999999994543</v>
      </c>
      <c r="M70" s="57">
        <f t="shared" ref="M70:AG70" si="70">+M64-M69</f>
        <v>1.7379999999993743</v>
      </c>
      <c r="N70" s="57">
        <f t="shared" si="70"/>
        <v>3.7619999999997162</v>
      </c>
      <c r="O70" s="57">
        <f t="shared" si="70"/>
        <v>7.7199999999997999</v>
      </c>
      <c r="P70" s="57">
        <f t="shared" si="70"/>
        <v>2.456000000000131</v>
      </c>
      <c r="Q70" s="57">
        <f t="shared" si="70"/>
        <v>0.75999999999999091</v>
      </c>
      <c r="R70" s="57">
        <f t="shared" si="70"/>
        <v>7.0499999999999545</v>
      </c>
      <c r="S70" s="57">
        <f t="shared" si="70"/>
        <v>25.804000000000087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145.37799999999706</v>
      </c>
    </row>
    <row r="71" spans="1:34" ht="101.25" customHeight="1" x14ac:dyDescent="0.25">
      <c r="A71" s="77" t="s">
        <v>96</v>
      </c>
      <c r="B71" s="14" t="s">
        <v>121</v>
      </c>
      <c r="C71" s="14"/>
      <c r="D71" s="14"/>
      <c r="E71" s="14" t="s">
        <v>122</v>
      </c>
      <c r="F71" s="14" t="s">
        <v>123</v>
      </c>
      <c r="G71" s="14"/>
      <c r="H71" s="14"/>
      <c r="I71" s="14"/>
      <c r="J71" s="14"/>
      <c r="K71" s="14"/>
      <c r="L71" s="14"/>
      <c r="M71" s="29"/>
      <c r="N71" s="29"/>
      <c r="O71" s="29" t="s">
        <v>124</v>
      </c>
      <c r="P71" s="29"/>
      <c r="Q71" s="29"/>
      <c r="R71" s="29" t="s">
        <v>125</v>
      </c>
      <c r="S71" s="29" t="s">
        <v>126</v>
      </c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J8" activePane="bottomRight" state="frozen"/>
      <selection pane="topRight" activeCell="B1" sqref="B1"/>
      <selection pane="bottomLeft" activeCell="A5" sqref="A5"/>
      <selection pane="bottomRight" activeCell="J13" sqref="J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4.5999999999999996</v>
      </c>
      <c r="C8" s="1" t="s">
        <v>38</v>
      </c>
      <c r="D8" s="2">
        <v>4.5999999999999996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57</v>
      </c>
      <c r="D11" s="5" t="s">
        <v>59</v>
      </c>
      <c r="E11" s="5" t="s">
        <v>61</v>
      </c>
      <c r="F11" s="5" t="s">
        <v>63</v>
      </c>
      <c r="G11" s="5" t="s">
        <v>67</v>
      </c>
      <c r="H11" s="5" t="s">
        <v>69</v>
      </c>
      <c r="I11" s="5" t="s">
        <v>54</v>
      </c>
      <c r="J11" s="5" t="s">
        <v>58</v>
      </c>
      <c r="K11" s="5" t="s">
        <v>64</v>
      </c>
      <c r="L11" s="5" t="s">
        <v>68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2035.52</v>
      </c>
      <c r="C12" s="26">
        <v>1805.04</v>
      </c>
      <c r="D12" s="26">
        <v>1422.29</v>
      </c>
      <c r="E12" s="26">
        <v>469.03</v>
      </c>
      <c r="F12" s="26">
        <v>2066.87</v>
      </c>
      <c r="G12" s="26">
        <v>953.74</v>
      </c>
      <c r="H12" s="26">
        <v>960.4</v>
      </c>
      <c r="I12" s="26">
        <v>2316.4499999999998</v>
      </c>
      <c r="J12" s="26">
        <v>3915.98</v>
      </c>
      <c r="K12" s="26">
        <v>2564.85</v>
      </c>
      <c r="L12" s="26">
        <v>2287.25</v>
      </c>
      <c r="M12" s="26">
        <v>2255.2399999999998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23052.659999999996</v>
      </c>
      <c r="AI12" s="26">
        <v>23052.65</v>
      </c>
      <c r="AJ12" s="69">
        <f>+AI12-AH12</f>
        <v>-9.9999999947613105E-3</v>
      </c>
    </row>
    <row r="13" spans="1:36" ht="19.5" customHeight="1" x14ac:dyDescent="0.25">
      <c r="A13" s="25" t="s">
        <v>117</v>
      </c>
      <c r="B13" s="26">
        <v>36</v>
      </c>
      <c r="C13" s="26"/>
      <c r="D13" s="26"/>
      <c r="E13" s="26"/>
      <c r="F13" s="26">
        <v>0</v>
      </c>
      <c r="G13" s="26"/>
      <c r="H13" s="26"/>
      <c r="I13" s="26"/>
      <c r="J13" s="26">
        <v>42</v>
      </c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78</v>
      </c>
      <c r="AI13" s="26"/>
      <c r="AJ13" s="69">
        <f>+AI13-AH13</f>
        <v>-78</v>
      </c>
    </row>
    <row r="14" spans="1:36" ht="19.5" customHeight="1" x14ac:dyDescent="0.25">
      <c r="A14" s="25" t="s">
        <v>118</v>
      </c>
      <c r="B14" s="26">
        <v>6</v>
      </c>
      <c r="C14" s="26"/>
      <c r="D14" s="26"/>
      <c r="E14" s="26"/>
      <c r="F14" s="26">
        <v>0</v>
      </c>
      <c r="G14" s="26"/>
      <c r="H14" s="26"/>
      <c r="I14" s="26"/>
      <c r="J14" s="26">
        <v>6</v>
      </c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12</v>
      </c>
      <c r="AI14" s="26"/>
      <c r="AJ14" s="69">
        <f>+AI14-AH14</f>
        <v>-12</v>
      </c>
    </row>
    <row r="15" spans="1:36" x14ac:dyDescent="0.25">
      <c r="A15" s="13" t="s">
        <v>0</v>
      </c>
      <c r="B15" s="23">
        <v>77.7</v>
      </c>
      <c r="C15" s="23">
        <v>39</v>
      </c>
      <c r="D15" s="23">
        <v>0</v>
      </c>
      <c r="E15" s="23">
        <v>92.5</v>
      </c>
      <c r="F15" s="23">
        <v>0</v>
      </c>
      <c r="G15" s="23">
        <v>77.5</v>
      </c>
      <c r="H15" s="23">
        <v>49.7</v>
      </c>
      <c r="I15" s="23">
        <v>75.5</v>
      </c>
      <c r="J15" s="23">
        <v>342.55</v>
      </c>
      <c r="K15" s="23">
        <v>18.5</v>
      </c>
      <c r="L15" s="23">
        <v>91</v>
      </c>
      <c r="M15" s="23">
        <v>68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931.95</v>
      </c>
    </row>
    <row r="16" spans="1:36" s="32" customFormat="1" x14ac:dyDescent="0.25">
      <c r="A16" s="30" t="s">
        <v>20</v>
      </c>
      <c r="B16" s="31">
        <v>112</v>
      </c>
      <c r="C16" s="31">
        <v>191</v>
      </c>
      <c r="D16" s="31">
        <v>109</v>
      </c>
      <c r="E16" s="31">
        <v>40</v>
      </c>
      <c r="F16" s="31">
        <v>179</v>
      </c>
      <c r="G16" s="31">
        <v>35</v>
      </c>
      <c r="H16" s="31">
        <v>44</v>
      </c>
      <c r="I16" s="31">
        <v>211</v>
      </c>
      <c r="J16" s="31">
        <v>290</v>
      </c>
      <c r="K16" s="31">
        <v>295</v>
      </c>
      <c r="L16" s="31">
        <v>142</v>
      </c>
      <c r="M16" s="31">
        <v>205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1853</v>
      </c>
      <c r="AJ16" s="70"/>
    </row>
    <row r="17" spans="1:36" s="47" customFormat="1" x14ac:dyDescent="0.25">
      <c r="A17" s="46" t="s">
        <v>27</v>
      </c>
      <c r="B17" s="22">
        <f>B16*$B$8</f>
        <v>515.19999999999993</v>
      </c>
      <c r="C17" s="22">
        <f>C16*$B$8</f>
        <v>878.59999999999991</v>
      </c>
      <c r="D17" s="22">
        <f t="shared" ref="D17:AG17" si="2">D16*$B$8</f>
        <v>501.4</v>
      </c>
      <c r="E17" s="22">
        <f t="shared" si="2"/>
        <v>184</v>
      </c>
      <c r="F17" s="22">
        <f t="shared" si="2"/>
        <v>823.4</v>
      </c>
      <c r="G17" s="22">
        <f t="shared" si="2"/>
        <v>161</v>
      </c>
      <c r="H17" s="22">
        <f t="shared" si="2"/>
        <v>202.39999999999998</v>
      </c>
      <c r="I17" s="22">
        <f t="shared" si="2"/>
        <v>970.59999999999991</v>
      </c>
      <c r="J17" s="22">
        <f t="shared" si="2"/>
        <v>1334</v>
      </c>
      <c r="K17" s="22">
        <f t="shared" si="2"/>
        <v>1357</v>
      </c>
      <c r="L17" s="22">
        <f t="shared" si="2"/>
        <v>653.19999999999993</v>
      </c>
      <c r="M17" s="22">
        <f t="shared" si="2"/>
        <v>942.99999999999989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8523.7999999999993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112</v>
      </c>
      <c r="C22" s="20">
        <f t="shared" ref="C22:AG23" si="5">+C16+C18+C20</f>
        <v>191</v>
      </c>
      <c r="D22" s="20">
        <f t="shared" si="5"/>
        <v>109</v>
      </c>
      <c r="E22" s="20">
        <f t="shared" si="5"/>
        <v>40</v>
      </c>
      <c r="F22" s="20">
        <f t="shared" si="5"/>
        <v>179</v>
      </c>
      <c r="G22" s="20">
        <f t="shared" si="5"/>
        <v>35</v>
      </c>
      <c r="H22" s="20">
        <f t="shared" si="5"/>
        <v>44</v>
      </c>
      <c r="I22" s="20">
        <f t="shared" si="5"/>
        <v>211</v>
      </c>
      <c r="J22" s="20">
        <f t="shared" si="5"/>
        <v>290</v>
      </c>
      <c r="K22" s="20">
        <f t="shared" si="5"/>
        <v>295</v>
      </c>
      <c r="L22" s="20">
        <f t="shared" si="5"/>
        <v>142</v>
      </c>
      <c r="M22" s="20">
        <f t="shared" si="5"/>
        <v>205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1853</v>
      </c>
    </row>
    <row r="23" spans="1:36" s="47" customFormat="1" x14ac:dyDescent="0.25">
      <c r="A23" s="48" t="s">
        <v>26</v>
      </c>
      <c r="B23" s="19">
        <f>+B17+B19+B21</f>
        <v>515.19999999999993</v>
      </c>
      <c r="C23" s="19">
        <f t="shared" si="5"/>
        <v>878.59999999999991</v>
      </c>
      <c r="D23" s="19">
        <f t="shared" si="5"/>
        <v>501.4</v>
      </c>
      <c r="E23" s="19">
        <f t="shared" si="5"/>
        <v>184</v>
      </c>
      <c r="F23" s="19">
        <f t="shared" si="5"/>
        <v>823.4</v>
      </c>
      <c r="G23" s="19">
        <f t="shared" si="5"/>
        <v>161</v>
      </c>
      <c r="H23" s="19">
        <f t="shared" si="5"/>
        <v>202.39999999999998</v>
      </c>
      <c r="I23" s="19">
        <f t="shared" si="5"/>
        <v>970.59999999999991</v>
      </c>
      <c r="J23" s="19">
        <f t="shared" si="5"/>
        <v>1334</v>
      </c>
      <c r="K23" s="19">
        <f t="shared" si="5"/>
        <v>1357</v>
      </c>
      <c r="L23" s="19">
        <f t="shared" si="5"/>
        <v>653.19999999999993</v>
      </c>
      <c r="M23" s="19">
        <f t="shared" si="5"/>
        <v>942.99999999999989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8523.7999999999993</v>
      </c>
    </row>
    <row r="24" spans="1:36" x14ac:dyDescent="0.25">
      <c r="A24" s="13" t="s">
        <v>28</v>
      </c>
      <c r="B24" s="34"/>
      <c r="C24" s="34"/>
      <c r="D24" s="34"/>
      <c r="E24" s="34"/>
      <c r="F24" s="34">
        <v>50</v>
      </c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50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229.99999999999997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229.99999999999997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50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50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229.99999999999997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229.99999999999997</v>
      </c>
    </row>
    <row r="32" spans="1:36" x14ac:dyDescent="0.25">
      <c r="A32" s="13" t="s">
        <v>34</v>
      </c>
      <c r="B32" s="36"/>
      <c r="C32" s="36">
        <v>67.91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67.91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312.38599999999997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312.38599999999997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67.91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67.91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312.38599999999997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312.38599999999997</v>
      </c>
    </row>
    <row r="40" spans="1:34" x14ac:dyDescent="0.25">
      <c r="A40" s="13" t="s">
        <v>43</v>
      </c>
      <c r="B40" s="36"/>
      <c r="C40" s="36"/>
      <c r="D40" s="36">
        <v>10.49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10.49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48.253999999999998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48.253999999999998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10.49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10.49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48.253999999999998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48.253999999999998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913.68</v>
      </c>
      <c r="C49" s="44">
        <v>329.64</v>
      </c>
      <c r="D49" s="44">
        <v>619.95000000000005</v>
      </c>
      <c r="E49" s="44">
        <v>170.48</v>
      </c>
      <c r="F49" s="44">
        <v>811.79</v>
      </c>
      <c r="G49" s="44">
        <v>686.51</v>
      </c>
      <c r="H49" s="44">
        <v>427.7</v>
      </c>
      <c r="I49" s="44">
        <v>1076.54</v>
      </c>
      <c r="J49" s="44">
        <v>1730.69</v>
      </c>
      <c r="K49" s="44">
        <v>861.5</v>
      </c>
      <c r="L49" s="44">
        <v>1377.94</v>
      </c>
      <c r="M49" s="45">
        <v>828.73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9835.15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485.41</v>
      </c>
      <c r="C53" s="44">
        <v>243.61</v>
      </c>
      <c r="D53" s="44">
        <v>213.53</v>
      </c>
      <c r="E53" s="44"/>
      <c r="F53" s="44">
        <v>232.58</v>
      </c>
      <c r="G53" s="44"/>
      <c r="H53" s="44">
        <v>282.04000000000002</v>
      </c>
      <c r="I53" s="44">
        <v>115.35</v>
      </c>
      <c r="J53" s="44">
        <v>483.5</v>
      </c>
      <c r="K53" s="44">
        <v>240.98</v>
      </c>
      <c r="L53" s="44"/>
      <c r="M53" s="45">
        <v>418.26</v>
      </c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2715.2599999999993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>
        <v>33.11</v>
      </c>
      <c r="H54" s="44"/>
      <c r="I54" s="44">
        <v>45.46</v>
      </c>
      <c r="J54" s="44">
        <v>35.39</v>
      </c>
      <c r="K54" s="44"/>
      <c r="L54" s="44">
        <v>76.08</v>
      </c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190.04</v>
      </c>
    </row>
    <row r="55" spans="1:34" x14ac:dyDescent="0.25">
      <c r="A55" s="17" t="s">
        <v>52</v>
      </c>
      <c r="B55" s="44">
        <v>87.86</v>
      </c>
      <c r="C55" s="44">
        <v>7.94</v>
      </c>
      <c r="D55" s="44">
        <v>85.88</v>
      </c>
      <c r="E55" s="44">
        <v>17.329999999999998</v>
      </c>
      <c r="F55" s="44"/>
      <c r="G55" s="44"/>
      <c r="H55" s="44"/>
      <c r="I55" s="44">
        <v>22.79</v>
      </c>
      <c r="J55" s="44">
        <v>27.61</v>
      </c>
      <c r="K55" s="44">
        <v>89.84</v>
      </c>
      <c r="L55" s="44">
        <v>93.91</v>
      </c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433.15999999999997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2079.85</v>
      </c>
      <c r="C64" s="53">
        <f t="shared" ref="C64:AG64" si="21">+C15+C23+C31+C39+C47+C48+C49+C50+C51+C52+C53+C54+C55+C56+C57+C58+C59+C60+C61+C62+C63</f>
        <v>1811.1759999999999</v>
      </c>
      <c r="D64" s="53">
        <f t="shared" si="21"/>
        <v>1469.0140000000001</v>
      </c>
      <c r="E64" s="53">
        <f t="shared" si="21"/>
        <v>464.31</v>
      </c>
      <c r="F64" s="53">
        <f t="shared" si="21"/>
        <v>2097.77</v>
      </c>
      <c r="G64" s="53">
        <f t="shared" si="21"/>
        <v>958.12</v>
      </c>
      <c r="H64" s="53">
        <f t="shared" si="21"/>
        <v>961.83999999999992</v>
      </c>
      <c r="I64" s="53">
        <f t="shared" si="21"/>
        <v>2306.2399999999998</v>
      </c>
      <c r="J64" s="53">
        <f t="shared" si="21"/>
        <v>3953.74</v>
      </c>
      <c r="K64" s="53">
        <f t="shared" si="21"/>
        <v>2567.8200000000002</v>
      </c>
      <c r="L64" s="53">
        <f t="shared" si="21"/>
        <v>2292.1299999999997</v>
      </c>
      <c r="M64" s="53">
        <f t="shared" si="21"/>
        <v>2257.9899999999998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23220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D</v>
      </c>
      <c r="D66" s="55" t="str">
        <f t="shared" ref="D66:AG67" si="22">D11</f>
        <v>CAJA 4 D</v>
      </c>
      <c r="E66" s="55" t="str">
        <f t="shared" si="22"/>
        <v>CAJA 5 D</v>
      </c>
      <c r="F66" s="55" t="str">
        <f t="shared" si="22"/>
        <v>CAJA 6 D</v>
      </c>
      <c r="G66" s="55" t="str">
        <f t="shared" si="22"/>
        <v>CAJA 8 D</v>
      </c>
      <c r="H66" s="55" t="str">
        <f t="shared" si="22"/>
        <v>CAJA 9 D</v>
      </c>
      <c r="I66" s="55" t="str">
        <f t="shared" si="22"/>
        <v>CAJA 1 N</v>
      </c>
      <c r="J66" s="55" t="str">
        <f t="shared" si="22"/>
        <v>CAJA 3 N</v>
      </c>
      <c r="K66" s="55" t="str">
        <f t="shared" si="22"/>
        <v>CAJA 6 N</v>
      </c>
      <c r="L66" s="55" t="str">
        <f t="shared" si="22"/>
        <v>CAJA 8 N</v>
      </c>
      <c r="M66" s="55" t="str">
        <f t="shared" si="22"/>
        <v>CAJA 9 N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2035.52</v>
      </c>
      <c r="C67" s="57">
        <f t="shared" ref="C67:L67" si="23">C12</f>
        <v>1805.04</v>
      </c>
      <c r="D67" s="57">
        <f t="shared" si="23"/>
        <v>1422.29</v>
      </c>
      <c r="E67" s="57">
        <f t="shared" si="23"/>
        <v>469.03</v>
      </c>
      <c r="F67" s="57">
        <f t="shared" si="23"/>
        <v>2066.87</v>
      </c>
      <c r="G67" s="57">
        <f t="shared" si="23"/>
        <v>953.74</v>
      </c>
      <c r="H67" s="57">
        <f t="shared" si="23"/>
        <v>960.4</v>
      </c>
      <c r="I67" s="57">
        <f t="shared" si="23"/>
        <v>2316.4499999999998</v>
      </c>
      <c r="J67" s="57">
        <f t="shared" si="23"/>
        <v>3915.98</v>
      </c>
      <c r="K67" s="57">
        <f t="shared" si="23"/>
        <v>2564.85</v>
      </c>
      <c r="L67" s="57">
        <f t="shared" si="23"/>
        <v>2287.25</v>
      </c>
      <c r="M67" s="57">
        <f t="shared" si="22"/>
        <v>2255.2399999999998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23052.659999999996</v>
      </c>
    </row>
    <row r="68" spans="1:34" s="47" customFormat="1" x14ac:dyDescent="0.25">
      <c r="A68" s="58" t="s">
        <v>93</v>
      </c>
      <c r="B68" s="59">
        <f t="shared" ref="B68:AG68" si="24">+B13+B14</f>
        <v>42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48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90</v>
      </c>
    </row>
    <row r="69" spans="1:34" s="47" customFormat="1" x14ac:dyDescent="0.25">
      <c r="A69" s="58" t="s">
        <v>94</v>
      </c>
      <c r="B69" s="59">
        <f>+B67+B68</f>
        <v>2077.52</v>
      </c>
      <c r="C69" s="59">
        <f t="shared" ref="C69:AG69" si="25">+C67+C68</f>
        <v>1805.04</v>
      </c>
      <c r="D69" s="59">
        <f t="shared" si="25"/>
        <v>1422.29</v>
      </c>
      <c r="E69" s="59">
        <f t="shared" si="25"/>
        <v>469.03</v>
      </c>
      <c r="F69" s="59">
        <f t="shared" si="25"/>
        <v>2066.87</v>
      </c>
      <c r="G69" s="59">
        <f t="shared" si="25"/>
        <v>953.74</v>
      </c>
      <c r="H69" s="59">
        <f t="shared" si="25"/>
        <v>960.4</v>
      </c>
      <c r="I69" s="59">
        <f t="shared" si="25"/>
        <v>2316.4499999999998</v>
      </c>
      <c r="J69" s="59">
        <f t="shared" si="25"/>
        <v>3963.98</v>
      </c>
      <c r="K69" s="59">
        <f t="shared" si="25"/>
        <v>2564.85</v>
      </c>
      <c r="L69" s="59">
        <f t="shared" si="25"/>
        <v>2287.25</v>
      </c>
      <c r="M69" s="59">
        <f t="shared" si="25"/>
        <v>2255.2399999999998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23142.659999999996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2.3299999999999272</v>
      </c>
      <c r="C70" s="57">
        <f t="shared" si="26"/>
        <v>6.1359999999999673</v>
      </c>
      <c r="D70" s="57">
        <f t="shared" si="26"/>
        <v>46.72400000000016</v>
      </c>
      <c r="E70" s="57">
        <f t="shared" si="26"/>
        <v>-4.7199999999999704</v>
      </c>
      <c r="F70" s="57">
        <f t="shared" si="26"/>
        <v>30.900000000000091</v>
      </c>
      <c r="G70" s="57">
        <f t="shared" si="26"/>
        <v>4.3799999999999955</v>
      </c>
      <c r="H70" s="57">
        <f t="shared" si="26"/>
        <v>1.4399999999999409</v>
      </c>
      <c r="I70" s="57">
        <f t="shared" si="26"/>
        <v>-10.210000000000036</v>
      </c>
      <c r="J70" s="57">
        <f t="shared" si="26"/>
        <v>-10.240000000000236</v>
      </c>
      <c r="K70" s="57">
        <f t="shared" si="26"/>
        <v>2.9700000000002547</v>
      </c>
      <c r="L70" s="57">
        <f t="shared" si="26"/>
        <v>4.8799999999996544</v>
      </c>
      <c r="M70" s="57">
        <f t="shared" si="26"/>
        <v>2.75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77.339999999999748</v>
      </c>
    </row>
    <row r="71" spans="1:34" ht="112.5" customHeight="1" x14ac:dyDescent="0.25">
      <c r="A71" s="77" t="s">
        <v>96</v>
      </c>
      <c r="B71" s="14"/>
      <c r="C71" s="14"/>
      <c r="D71" s="14" t="s">
        <v>127</v>
      </c>
      <c r="E71" s="14"/>
      <c r="F71" s="14" t="s">
        <v>128</v>
      </c>
      <c r="G71" s="14" t="s">
        <v>131</v>
      </c>
      <c r="H71" s="14"/>
      <c r="I71" s="14" t="s">
        <v>135</v>
      </c>
      <c r="J71" s="14"/>
      <c r="K71" s="14" t="s">
        <v>136</v>
      </c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F72" s="12" t="s">
        <v>129</v>
      </c>
      <c r="G72" s="12" t="s">
        <v>132</v>
      </c>
      <c r="I72" s="12" t="s">
        <v>124</v>
      </c>
      <c r="AH72" s="47"/>
    </row>
    <row r="73" spans="1:34" x14ac:dyDescent="0.25">
      <c r="F73" s="12" t="s">
        <v>130</v>
      </c>
      <c r="G73" s="12" t="s">
        <v>133</v>
      </c>
      <c r="AH73" s="47"/>
    </row>
    <row r="74" spans="1:34" x14ac:dyDescent="0.25">
      <c r="G74" s="12" t="s">
        <v>134</v>
      </c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1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4.5999999999999996</v>
      </c>
      <c r="C8" s="1" t="s">
        <v>38</v>
      </c>
      <c r="D8" s="2">
        <v>4.5999999999999996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58</v>
      </c>
      <c r="F11" s="5" t="s">
        <v>60</v>
      </c>
      <c r="G11" s="5" t="s">
        <v>61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2441.25</v>
      </c>
      <c r="C12" s="26">
        <v>1255.46</v>
      </c>
      <c r="D12" s="26">
        <v>444.28</v>
      </c>
      <c r="E12" s="26">
        <v>1304.05</v>
      </c>
      <c r="F12" s="26">
        <v>2492.44</v>
      </c>
      <c r="G12" s="26">
        <v>262.63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8200.1099999999988</v>
      </c>
      <c r="AI12" s="26">
        <v>8200.1</v>
      </c>
      <c r="AJ12" s="69">
        <f>+AI12-AH12</f>
        <v>-9.9999999983992893E-3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12</v>
      </c>
      <c r="C15" s="23">
        <v>50.4</v>
      </c>
      <c r="D15" s="23">
        <v>1</v>
      </c>
      <c r="E15" s="23">
        <v>42.2</v>
      </c>
      <c r="F15" s="23">
        <v>111.25</v>
      </c>
      <c r="G15" s="23">
        <v>12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228.85</v>
      </c>
    </row>
    <row r="16" spans="1:36" s="32" customFormat="1" x14ac:dyDescent="0.25">
      <c r="A16" s="30" t="s">
        <v>20</v>
      </c>
      <c r="B16" s="31">
        <v>215</v>
      </c>
      <c r="C16" s="31">
        <v>46</v>
      </c>
      <c r="D16" s="31">
        <v>70</v>
      </c>
      <c r="E16" s="31">
        <v>139</v>
      </c>
      <c r="F16" s="31">
        <v>195</v>
      </c>
      <c r="G16" s="31">
        <v>11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676</v>
      </c>
      <c r="AJ16" s="70"/>
    </row>
    <row r="17" spans="1:36" s="47" customFormat="1" x14ac:dyDescent="0.25">
      <c r="A17" s="46" t="s">
        <v>27</v>
      </c>
      <c r="B17" s="22">
        <f>B16*$B$8</f>
        <v>988.99999999999989</v>
      </c>
      <c r="C17" s="22">
        <f>C16*$B$8</f>
        <v>211.6</v>
      </c>
      <c r="D17" s="22">
        <f t="shared" ref="D17:AG17" si="2">D16*$B$8</f>
        <v>322</v>
      </c>
      <c r="E17" s="22">
        <f t="shared" si="2"/>
        <v>639.4</v>
      </c>
      <c r="F17" s="22">
        <f t="shared" si="2"/>
        <v>896.99999999999989</v>
      </c>
      <c r="G17" s="22">
        <f t="shared" si="2"/>
        <v>50.599999999999994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3109.6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215</v>
      </c>
      <c r="C22" s="20">
        <f t="shared" ref="C22:AG23" si="5">+C16+C18+C20</f>
        <v>46</v>
      </c>
      <c r="D22" s="20">
        <f t="shared" si="5"/>
        <v>70</v>
      </c>
      <c r="E22" s="20">
        <f t="shared" si="5"/>
        <v>139</v>
      </c>
      <c r="F22" s="20">
        <f t="shared" si="5"/>
        <v>195</v>
      </c>
      <c r="G22" s="20">
        <f t="shared" si="5"/>
        <v>11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676</v>
      </c>
    </row>
    <row r="23" spans="1:36" s="47" customFormat="1" x14ac:dyDescent="0.25">
      <c r="A23" s="48" t="s">
        <v>26</v>
      </c>
      <c r="B23" s="19">
        <f>+B17+B19+B21</f>
        <v>988.99999999999989</v>
      </c>
      <c r="C23" s="19">
        <f t="shared" si="5"/>
        <v>211.6</v>
      </c>
      <c r="D23" s="19">
        <f t="shared" si="5"/>
        <v>322</v>
      </c>
      <c r="E23" s="19">
        <f t="shared" si="5"/>
        <v>639.4</v>
      </c>
      <c r="F23" s="19">
        <f t="shared" si="5"/>
        <v>896.99999999999989</v>
      </c>
      <c r="G23" s="19">
        <f t="shared" si="5"/>
        <v>50.599999999999994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3109.6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22.11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22.11</v>
      </c>
    </row>
    <row r="33" spans="1:34" s="47" customFormat="1" x14ac:dyDescent="0.25">
      <c r="A33" s="46" t="s">
        <v>35</v>
      </c>
      <c r="B33" s="22">
        <f>B32*$B$8</f>
        <v>101.70599999999999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101.70599999999999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22.11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22.11</v>
      </c>
    </row>
    <row r="39" spans="1:34" s="47" customFormat="1" x14ac:dyDescent="0.25">
      <c r="A39" s="48" t="s">
        <v>42</v>
      </c>
      <c r="B39" s="19">
        <f>+B33+B35+B37</f>
        <v>101.70599999999999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101.70599999999999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1036.1500000000001</v>
      </c>
      <c r="C49" s="44">
        <v>588.91</v>
      </c>
      <c r="D49" s="44">
        <v>50.19</v>
      </c>
      <c r="E49" s="44">
        <v>452.83</v>
      </c>
      <c r="F49" s="44">
        <v>1175.6500000000001</v>
      </c>
      <c r="G49" s="44">
        <v>199.91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3503.64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295.72000000000003</v>
      </c>
      <c r="C53" s="44">
        <v>254.2</v>
      </c>
      <c r="D53" s="44">
        <v>72.39</v>
      </c>
      <c r="E53" s="44">
        <v>172.16</v>
      </c>
      <c r="F53" s="44">
        <v>301.87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1096.3400000000001</v>
      </c>
    </row>
    <row r="54" spans="1:34" x14ac:dyDescent="0.25">
      <c r="A54" s="17" t="s">
        <v>114</v>
      </c>
      <c r="B54" s="44"/>
      <c r="C54" s="44">
        <v>153.43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153.43</v>
      </c>
    </row>
    <row r="55" spans="1:34" x14ac:dyDescent="0.25">
      <c r="A55" s="17" t="s">
        <v>52</v>
      </c>
      <c r="B55" s="44">
        <v>8.17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8.17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2442.7460000000001</v>
      </c>
      <c r="C64" s="53">
        <f t="shared" ref="C64:AG64" si="21">+C15+C23+C31+C39+C47+C48+C49+C50+C51+C52+C53+C54+C55+C56+C57+C58+C59+C60+C61+C62+C63</f>
        <v>1258.54</v>
      </c>
      <c r="D64" s="53">
        <f t="shared" si="21"/>
        <v>445.58</v>
      </c>
      <c r="E64" s="53">
        <f t="shared" si="21"/>
        <v>1306.5900000000001</v>
      </c>
      <c r="F64" s="53">
        <f t="shared" si="21"/>
        <v>2485.77</v>
      </c>
      <c r="G64" s="53">
        <f t="shared" si="21"/>
        <v>262.51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8201.7360000000008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N</v>
      </c>
      <c r="F66" s="55" t="str">
        <f t="shared" si="22"/>
        <v>CAJA 4 N</v>
      </c>
      <c r="G66" s="55" t="str">
        <f t="shared" si="22"/>
        <v>CAJA 5 D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2441.25</v>
      </c>
      <c r="C67" s="57">
        <f t="shared" ref="C67:L67" si="23">C12</f>
        <v>1255.46</v>
      </c>
      <c r="D67" s="57">
        <f t="shared" si="23"/>
        <v>444.28</v>
      </c>
      <c r="E67" s="57">
        <f t="shared" si="23"/>
        <v>1304.05</v>
      </c>
      <c r="F67" s="57">
        <f t="shared" si="23"/>
        <v>2492.44</v>
      </c>
      <c r="G67" s="57">
        <f t="shared" si="23"/>
        <v>262.63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8200.1099999999988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2441.25</v>
      </c>
      <c r="C69" s="59">
        <f t="shared" ref="C69:AG69" si="25">+C67+C68</f>
        <v>1255.46</v>
      </c>
      <c r="D69" s="59">
        <f t="shared" si="25"/>
        <v>444.28</v>
      </c>
      <c r="E69" s="59">
        <f t="shared" si="25"/>
        <v>1304.05</v>
      </c>
      <c r="F69" s="59">
        <f t="shared" si="25"/>
        <v>2492.44</v>
      </c>
      <c r="G69" s="59">
        <f t="shared" si="25"/>
        <v>262.63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8200.1099999999988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1.4960000000000946</v>
      </c>
      <c r="C70" s="57">
        <f t="shared" si="26"/>
        <v>3.0799999999999272</v>
      </c>
      <c r="D70" s="57">
        <f t="shared" si="26"/>
        <v>1.3000000000000114</v>
      </c>
      <c r="E70" s="57">
        <f t="shared" si="26"/>
        <v>2.540000000000191</v>
      </c>
      <c r="F70" s="57">
        <f t="shared" si="26"/>
        <v>-6.6700000000000728</v>
      </c>
      <c r="G70" s="57">
        <f t="shared" si="26"/>
        <v>-0.12000000000000455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1.6260000000001469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 t="s">
        <v>137</v>
      </c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F72" s="12" t="s">
        <v>138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9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4.5999999999999996</v>
      </c>
      <c r="C8" s="1" t="s">
        <v>38</v>
      </c>
      <c r="D8" s="2">
        <v>4.5999999999999996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3215.25</v>
      </c>
      <c r="C12" s="26">
        <v>2773.18</v>
      </c>
      <c r="D12" s="26">
        <v>2587.8000000000002</v>
      </c>
      <c r="E12" s="26">
        <v>2060.1999999999998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10636.43</v>
      </c>
      <c r="AI12" s="26">
        <v>10636.41</v>
      </c>
      <c r="AJ12" s="69">
        <f>+AI12-AH12</f>
        <v>-2.0000000000436557E-2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236.2</v>
      </c>
      <c r="C15" s="23">
        <v>696</v>
      </c>
      <c r="D15" s="23">
        <v>216.4</v>
      </c>
      <c r="E15" s="23">
        <v>377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1525.6000000000001</v>
      </c>
    </row>
    <row r="16" spans="1:36" s="32" customFormat="1" x14ac:dyDescent="0.25">
      <c r="A16" s="30" t="s">
        <v>20</v>
      </c>
      <c r="B16" s="31">
        <v>172</v>
      </c>
      <c r="C16" s="31">
        <v>172</v>
      </c>
      <c r="D16" s="31">
        <v>124</v>
      </c>
      <c r="E16" s="31">
        <v>126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594</v>
      </c>
      <c r="AJ16" s="70"/>
    </row>
    <row r="17" spans="1:36" s="47" customFormat="1" x14ac:dyDescent="0.25">
      <c r="A17" s="46" t="s">
        <v>27</v>
      </c>
      <c r="B17" s="22">
        <f>B16*$B$8</f>
        <v>791.19999999999993</v>
      </c>
      <c r="C17" s="22">
        <f>C16*$B$8</f>
        <v>791.19999999999993</v>
      </c>
      <c r="D17" s="22">
        <f t="shared" ref="D17:AG17" si="2">D16*$B$8</f>
        <v>570.4</v>
      </c>
      <c r="E17" s="22">
        <f t="shared" si="2"/>
        <v>579.59999999999991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2732.3999999999996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172</v>
      </c>
      <c r="C22" s="20">
        <f t="shared" ref="C22:AG23" si="5">+C16+C18+C20</f>
        <v>172</v>
      </c>
      <c r="D22" s="20">
        <f t="shared" si="5"/>
        <v>124</v>
      </c>
      <c r="E22" s="20">
        <f t="shared" si="5"/>
        <v>126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594</v>
      </c>
    </row>
    <row r="23" spans="1:36" s="47" customFormat="1" x14ac:dyDescent="0.25">
      <c r="A23" s="48" t="s">
        <v>26</v>
      </c>
      <c r="B23" s="19">
        <f>+B17+B19+B21</f>
        <v>791.19999999999993</v>
      </c>
      <c r="C23" s="19">
        <f t="shared" si="5"/>
        <v>791.19999999999993</v>
      </c>
      <c r="D23" s="19">
        <f t="shared" si="5"/>
        <v>570.4</v>
      </c>
      <c r="E23" s="19">
        <f t="shared" si="5"/>
        <v>579.59999999999991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2732.3999999999996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>
        <v>22.03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22.03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101.33799999999999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101.33799999999999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22.03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22.03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101.33799999999999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101.33799999999999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1536.89</v>
      </c>
      <c r="C49" s="44">
        <v>680.64</v>
      </c>
      <c r="D49" s="44">
        <v>919.69</v>
      </c>
      <c r="E49" s="44">
        <v>476.53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3613.75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652.29999999999995</v>
      </c>
      <c r="C53" s="44">
        <v>608.89</v>
      </c>
      <c r="D53" s="44">
        <v>881.67</v>
      </c>
      <c r="E53" s="44">
        <v>526.73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2669.59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3216.59</v>
      </c>
      <c r="C64" s="53">
        <f t="shared" ref="C64:AG64" si="21">+C15+C23+C31+C39+C47+C48+C49+C50+C51+C52+C53+C54+C55+C56+C57+C58+C59+C60+C61+C62+C63</f>
        <v>2776.7299999999996</v>
      </c>
      <c r="D64" s="53">
        <f t="shared" si="21"/>
        <v>2588.16</v>
      </c>
      <c r="E64" s="53">
        <f t="shared" si="21"/>
        <v>2061.1979999999999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10642.678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3215.25</v>
      </c>
      <c r="C67" s="57">
        <f t="shared" ref="C67:L67" si="23">C12</f>
        <v>2773.18</v>
      </c>
      <c r="D67" s="57">
        <f t="shared" si="23"/>
        <v>2587.8000000000002</v>
      </c>
      <c r="E67" s="57">
        <f t="shared" si="23"/>
        <v>2060.1999999999998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10636.43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3215.25</v>
      </c>
      <c r="C69" s="59">
        <f t="shared" ref="C69:AG69" si="25">+C67+C68</f>
        <v>2773.18</v>
      </c>
      <c r="D69" s="59">
        <f t="shared" si="25"/>
        <v>2587.8000000000002</v>
      </c>
      <c r="E69" s="59">
        <f t="shared" si="25"/>
        <v>2060.1999999999998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10636.43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1.3400000000001455</v>
      </c>
      <c r="C70" s="57">
        <f t="shared" si="26"/>
        <v>3.5499999999997272</v>
      </c>
      <c r="D70" s="57">
        <f t="shared" si="26"/>
        <v>0.35999999999967258</v>
      </c>
      <c r="E70" s="57">
        <f t="shared" si="26"/>
        <v>0.99800000000004729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6.2479999999995925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1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 t="s">
        <v>139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4.5999999999999996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1101.46</v>
      </c>
      <c r="C12" s="26">
        <v>837.78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1939.24</v>
      </c>
      <c r="AI12" s="26">
        <v>1939.24</v>
      </c>
      <c r="AJ12" s="69">
        <f>+AI12-AH12</f>
        <v>0</v>
      </c>
    </row>
    <row r="13" spans="1:36" ht="19.5" customHeight="1" x14ac:dyDescent="0.25">
      <c r="A13" s="25" t="s">
        <v>117</v>
      </c>
      <c r="B13" s="26">
        <v>6</v>
      </c>
      <c r="C13" s="26">
        <v>6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12</v>
      </c>
      <c r="AI13" s="26"/>
      <c r="AJ13" s="69">
        <f>+AI13-AH13</f>
        <v>-12</v>
      </c>
    </row>
    <row r="14" spans="1:36" ht="19.5" customHeight="1" x14ac:dyDescent="0.25">
      <c r="A14" s="25" t="s">
        <v>118</v>
      </c>
      <c r="B14" s="26">
        <v>18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18</v>
      </c>
      <c r="AI14" s="26"/>
      <c r="AJ14" s="69">
        <f>+AI14-AH14</f>
        <v>-18</v>
      </c>
    </row>
    <row r="15" spans="1:36" x14ac:dyDescent="0.25">
      <c r="A15" s="13" t="s">
        <v>0</v>
      </c>
      <c r="B15" s="23">
        <v>38.5</v>
      </c>
      <c r="C15" s="23">
        <v>123.2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161.69999999999999</v>
      </c>
    </row>
    <row r="16" spans="1:36" s="32" customFormat="1" x14ac:dyDescent="0.25">
      <c r="A16" s="30" t="s">
        <v>20</v>
      </c>
      <c r="B16" s="31">
        <v>80</v>
      </c>
      <c r="C16" s="31">
        <v>55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135</v>
      </c>
      <c r="AJ16" s="70"/>
    </row>
    <row r="17" spans="1:36" s="47" customFormat="1" x14ac:dyDescent="0.25">
      <c r="A17" s="46" t="s">
        <v>27</v>
      </c>
      <c r="B17" s="22">
        <f>B16*$B$8</f>
        <v>368</v>
      </c>
      <c r="C17" s="22">
        <f>C16*$B$8</f>
        <v>252.99999999999997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621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80</v>
      </c>
      <c r="C22" s="20">
        <f t="shared" ref="C22:AG23" si="5">+C16+C18+C20</f>
        <v>55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135</v>
      </c>
    </row>
    <row r="23" spans="1:36" s="47" customFormat="1" x14ac:dyDescent="0.25">
      <c r="A23" s="48" t="s">
        <v>26</v>
      </c>
      <c r="B23" s="19">
        <f>+B17+B19+B21</f>
        <v>368</v>
      </c>
      <c r="C23" s="19">
        <f t="shared" si="5"/>
        <v>252.99999999999997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621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544.98</v>
      </c>
      <c r="C49" s="44">
        <v>405.01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949.99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157.03</v>
      </c>
      <c r="C53" s="44">
        <v>63.6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220.63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22.54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22.54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1131.05</v>
      </c>
      <c r="C64" s="53">
        <f t="shared" ref="C64:AG64" si="21">+C15+C23+C31+C39+C47+C48+C49+C50+C51+C52+C53+C54+C55+C56+C57+C58+C59+C60+C61+C62+C63</f>
        <v>844.81000000000006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1975.8600000000001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1101.46</v>
      </c>
      <c r="C67" s="57">
        <f t="shared" ref="C67:L67" si="23">C12</f>
        <v>837.78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1939.24</v>
      </c>
    </row>
    <row r="68" spans="1:34" s="47" customFormat="1" x14ac:dyDescent="0.25">
      <c r="A68" s="58" t="s">
        <v>93</v>
      </c>
      <c r="B68" s="59">
        <f t="shared" ref="B68:AG68" si="24">+B13+B14</f>
        <v>24</v>
      </c>
      <c r="C68" s="59">
        <f t="shared" si="24"/>
        <v>6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30</v>
      </c>
    </row>
    <row r="69" spans="1:34" s="47" customFormat="1" x14ac:dyDescent="0.25">
      <c r="A69" s="58" t="s">
        <v>94</v>
      </c>
      <c r="B69" s="59">
        <f>+B67+B68</f>
        <v>1125.46</v>
      </c>
      <c r="C69" s="59">
        <f t="shared" ref="C69:AG69" si="25">+C67+C68</f>
        <v>843.78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1969.24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5.5899999999999181</v>
      </c>
      <c r="C70" s="57">
        <f t="shared" si="26"/>
        <v>1.0300000000000864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6.6200000000000045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4.6500000000000004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531.66999999999996</v>
      </c>
      <c r="C12" s="26">
        <v>1298.24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1829.9099999999999</v>
      </c>
      <c r="AI12" s="26">
        <v>1829.91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0.9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0.9</v>
      </c>
    </row>
    <row r="16" spans="1:36" s="32" customFormat="1" x14ac:dyDescent="0.25">
      <c r="A16" s="30" t="s">
        <v>20</v>
      </c>
      <c r="B16" s="31">
        <v>64</v>
      </c>
      <c r="C16" s="31">
        <v>146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210</v>
      </c>
      <c r="AJ16" s="70"/>
    </row>
    <row r="17" spans="1:36" s="47" customFormat="1" x14ac:dyDescent="0.25">
      <c r="A17" s="46" t="s">
        <v>27</v>
      </c>
      <c r="B17" s="22">
        <f>B16*$B$8</f>
        <v>297.60000000000002</v>
      </c>
      <c r="C17" s="22">
        <f>C16*$B$8</f>
        <v>678.90000000000009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976.50000000000011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64</v>
      </c>
      <c r="C22" s="20">
        <f t="shared" ref="C22:AG23" si="5">+C16+C18+C20</f>
        <v>146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210</v>
      </c>
    </row>
    <row r="23" spans="1:36" s="47" customFormat="1" x14ac:dyDescent="0.25">
      <c r="A23" s="48" t="s">
        <v>26</v>
      </c>
      <c r="B23" s="19">
        <f>+B17+B19+B21</f>
        <v>297.60000000000002</v>
      </c>
      <c r="C23" s="19">
        <f t="shared" si="5"/>
        <v>678.90000000000009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976.50000000000011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14.05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14.05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65.33250000000001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65.33250000000001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14.05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14.05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65.33250000000001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65.33250000000001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69.599999999999994</v>
      </c>
      <c r="C49" s="44">
        <v>505.52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575.12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52</v>
      </c>
      <c r="C53" s="44">
        <v>53.11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105.11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119.17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119.17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538.37</v>
      </c>
      <c r="C64" s="53">
        <f t="shared" ref="C64:AG64" si="21">+C15+C23+C31+C39+C47+C48+C49+C50+C51+C52+C53+C54+C55+C56+C57+C58+C59+C60+C61+C62+C63</f>
        <v>1303.7625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1842.1325000000002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531.66999999999996</v>
      </c>
      <c r="C67" s="57">
        <f t="shared" ref="C67:L67" si="23">C12</f>
        <v>1298.24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1829.9099999999999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531.66999999999996</v>
      </c>
      <c r="C69" s="59">
        <f t="shared" ref="C69:AG69" si="25">+C67+C68</f>
        <v>1298.24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1829.9099999999999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6.7000000000000455</v>
      </c>
      <c r="C70" s="57">
        <f t="shared" si="26"/>
        <v>5.5225000000000364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12.222500000000082</v>
      </c>
    </row>
    <row r="71" spans="1:34" ht="96" customHeight="1" x14ac:dyDescent="0.25">
      <c r="A71" s="77" t="s">
        <v>96</v>
      </c>
      <c r="B71" s="14" t="s">
        <v>140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4" activePane="bottomRight" state="frozen"/>
      <selection pane="topRight" activeCell="B1" sqref="B1"/>
      <selection pane="bottomLeft" activeCell="A5" sqref="A5"/>
      <selection pane="bottomRight" activeCell="C56" sqref="C5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4.5999999999999996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54</v>
      </c>
      <c r="C11" s="5" t="s">
        <v>56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2689.52</v>
      </c>
      <c r="C12" s="26">
        <v>3594.58</v>
      </c>
      <c r="D12" s="26">
        <v>2008.73</v>
      </c>
      <c r="E12" s="26">
        <v>2189.0100000000002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10481.84</v>
      </c>
      <c r="AI12" s="26">
        <v>10481.85</v>
      </c>
      <c r="AJ12" s="69">
        <f>+AI12-AH12</f>
        <v>1.0000000000218279E-2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266.10000000000002</v>
      </c>
      <c r="C15" s="23">
        <v>254.1</v>
      </c>
      <c r="D15" s="23">
        <v>77.5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597.70000000000005</v>
      </c>
    </row>
    <row r="16" spans="1:36" s="32" customFormat="1" x14ac:dyDescent="0.25">
      <c r="A16" s="30" t="s">
        <v>20</v>
      </c>
      <c r="B16" s="31">
        <v>206</v>
      </c>
      <c r="C16" s="31">
        <v>338</v>
      </c>
      <c r="D16" s="31">
        <v>188</v>
      </c>
      <c r="E16" s="31">
        <v>149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881</v>
      </c>
      <c r="AJ16" s="70"/>
    </row>
    <row r="17" spans="1:36" s="47" customFormat="1" x14ac:dyDescent="0.25">
      <c r="A17" s="46" t="s">
        <v>27</v>
      </c>
      <c r="B17" s="22">
        <f>B16*$B$8</f>
        <v>947.59999999999991</v>
      </c>
      <c r="C17" s="22">
        <f>C16*$B$8</f>
        <v>1554.8</v>
      </c>
      <c r="D17" s="22">
        <f t="shared" ref="D17:AG17" si="2">D16*$B$8</f>
        <v>864.8</v>
      </c>
      <c r="E17" s="22">
        <f t="shared" si="2"/>
        <v>685.4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4052.6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206</v>
      </c>
      <c r="C22" s="20">
        <f t="shared" ref="C22:AG23" si="5">+C16+C18+C20</f>
        <v>338</v>
      </c>
      <c r="D22" s="20">
        <f t="shared" si="5"/>
        <v>188</v>
      </c>
      <c r="E22" s="20">
        <f t="shared" si="5"/>
        <v>149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881</v>
      </c>
    </row>
    <row r="23" spans="1:36" s="47" customFormat="1" x14ac:dyDescent="0.25">
      <c r="A23" s="48" t="s">
        <v>26</v>
      </c>
      <c r="B23" s="19">
        <f>+B17+B19+B21</f>
        <v>947.59999999999991</v>
      </c>
      <c r="C23" s="19">
        <f t="shared" si="5"/>
        <v>1554.8</v>
      </c>
      <c r="D23" s="19">
        <f t="shared" si="5"/>
        <v>864.8</v>
      </c>
      <c r="E23" s="19">
        <f t="shared" si="5"/>
        <v>685.4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4052.6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1267.44</v>
      </c>
      <c r="C49" s="44"/>
      <c r="D49" s="44"/>
      <c r="E49" s="44">
        <v>1352.3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2619.7399999999998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1272.81</v>
      </c>
      <c r="D52" s="44">
        <v>494.78</v>
      </c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1767.59</v>
      </c>
    </row>
    <row r="53" spans="1:34" x14ac:dyDescent="0.25">
      <c r="A53" s="17" t="s">
        <v>18</v>
      </c>
      <c r="B53" s="44">
        <v>214.68</v>
      </c>
      <c r="C53" s="44">
        <v>449.24</v>
      </c>
      <c r="D53" s="44">
        <v>572.28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1236.2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0</v>
      </c>
      <c r="D55" s="44"/>
      <c r="E55" s="44">
        <v>184.49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184.49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>
        <v>67.72</v>
      </c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67.72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2695.8199999999997</v>
      </c>
      <c r="C64" s="53">
        <f t="shared" ref="C64:AG64" si="21">+C15+C23+C31+C39+C47+C48+C49+C50+C51+C52+C53+C54+C55+C56+C57+C58+C59+C60+C61+C62+C63</f>
        <v>3598.6699999999996</v>
      </c>
      <c r="D64" s="53">
        <f t="shared" si="21"/>
        <v>2009.36</v>
      </c>
      <c r="E64" s="53">
        <f t="shared" si="21"/>
        <v>2222.1899999999996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10526.04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N</v>
      </c>
      <c r="C66" s="55" t="str">
        <f>C11</f>
        <v>CAJA 2 N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2689.52</v>
      </c>
      <c r="C67" s="57">
        <f t="shared" ref="C67:L67" si="23">C12</f>
        <v>3594.58</v>
      </c>
      <c r="D67" s="57">
        <f t="shared" si="23"/>
        <v>2008.73</v>
      </c>
      <c r="E67" s="57">
        <f t="shared" si="23"/>
        <v>2189.0100000000002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10481.84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2689.52</v>
      </c>
      <c r="C69" s="59">
        <f t="shared" ref="C69:AG69" si="25">+C67+C68</f>
        <v>3594.58</v>
      </c>
      <c r="D69" s="59">
        <f t="shared" si="25"/>
        <v>2008.73</v>
      </c>
      <c r="E69" s="59">
        <f t="shared" si="25"/>
        <v>2189.0100000000002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10481.84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6.2999999999997272</v>
      </c>
      <c r="C70" s="57">
        <f t="shared" si="26"/>
        <v>4.0899999999996908</v>
      </c>
      <c r="D70" s="57">
        <f t="shared" si="26"/>
        <v>0.62999999999988177</v>
      </c>
      <c r="E70" s="57">
        <f t="shared" si="26"/>
        <v>33.179999999999382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44.199999999998681</v>
      </c>
    </row>
    <row r="71" spans="1:34" ht="94.5" customHeight="1" x14ac:dyDescent="0.25">
      <c r="A71" s="77" t="s">
        <v>96</v>
      </c>
      <c r="B71" s="14"/>
      <c r="C71" s="14" t="s">
        <v>141</v>
      </c>
      <c r="D71" s="14"/>
      <c r="E71" s="14" t="s">
        <v>142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TESORERÍA4-PC</cp:lastModifiedBy>
  <cp:lastPrinted>2019-08-19T12:56:25Z</cp:lastPrinted>
  <dcterms:created xsi:type="dcterms:W3CDTF">2013-07-24T18:56:16Z</dcterms:created>
  <dcterms:modified xsi:type="dcterms:W3CDTF">2022-01-07T13:26:54Z</dcterms:modified>
</cp:coreProperties>
</file>