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4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AH23" i="149"/>
  <c r="F11" i="145" s="1"/>
  <c r="B64" i="150"/>
  <c r="B70" i="150" s="1"/>
  <c r="Y64" i="150"/>
  <c r="Y70" i="150" s="1"/>
  <c r="I64" i="150"/>
  <c r="I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E69" i="147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A47" i="40" s="1"/>
  <c r="AB45" i="40"/>
  <c r="AC45" i="40"/>
  <c r="AD45" i="40"/>
  <c r="AE45" i="40"/>
  <c r="AE47" i="40" s="1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AC23" i="40"/>
  <c r="U23" i="40"/>
  <c r="AF47" i="40"/>
  <c r="AB47" i="40"/>
  <c r="X47" i="40"/>
  <c r="AG39" i="40"/>
  <c r="AC39" i="40"/>
  <c r="Y39" i="40"/>
  <c r="AD47" i="40"/>
  <c r="Z47" i="40"/>
  <c r="V47" i="40"/>
  <c r="AF39" i="40"/>
  <c r="X39" i="40"/>
  <c r="AD23" i="40"/>
  <c r="Z23" i="40"/>
  <c r="V23" i="40"/>
  <c r="T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L69" i="40" s="1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O39" i="40" l="1"/>
  <c r="D69" i="40"/>
  <c r="AE64" i="40"/>
  <c r="AE70" i="40" s="1"/>
  <c r="Q39" i="40"/>
  <c r="M39" i="40"/>
  <c r="AG64" i="40"/>
  <c r="AG70" i="40" s="1"/>
  <c r="AF64" i="40"/>
  <c r="AF70" i="40" s="1"/>
  <c r="P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E39" i="40" s="1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G47" i="40"/>
  <c r="K47" i="40"/>
  <c r="B38" i="40"/>
  <c r="E23" i="40" l="1"/>
  <c r="L39" i="40"/>
  <c r="D39" i="40"/>
  <c r="I47" i="40"/>
  <c r="E47" i="40"/>
  <c r="C47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I64" i="40" l="1"/>
  <c r="I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<sst xmlns="http://schemas.openxmlformats.org/spreadsheetml/2006/main" count="752" uniqueCount="135">
  <si>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</si>
  <si>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</si>
  <si>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</si>
  <si>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</si>
  <si>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</si>
  <si>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</si>
  <si>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</si>
  <si>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</si>
  <si>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</si>
  <si>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</si>
  <si>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</si>
  <si>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</si>
  <si>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</si>
  <si>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</si>
  <si>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</si>
  <si>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</si>
  <si>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</si>
  <si>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</si>
  <si>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</si>
  <si>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</si>
  <si>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</si>
  <si>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</si>
  <si>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</si>
  <si>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</si>
  <si>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</si>
  <si>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</si>
  <si>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</si>
  <si>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</si>
  <si>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</si>
  <si>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</si>
  <si>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</si>
  <si>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</si>
  <si>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</si>
  <si>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</si>
  <si>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</si>
  <si>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</si>
  <si>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</si>
  <si>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</si>
  <si>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</si>
  <si>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</si>
  <si>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</si>
  <si>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</si>
  <si>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</si>
  <si>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</si>
  <si>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</si>
  <si>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</si>
  <si>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</si>
  <si>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</si>
  <si>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</si>
  <si>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</si>
  <si>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</si>
  <si>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</si>
  <si>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</si>
  <si>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</si>
  <si>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</si>
  <si>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</si>
  <si>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</si>
  <si>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</si>
  <si>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</si>
  <si>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</si>
  <si>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</si>
  <si>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</si>
  <si>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</si>
  <si>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</si>
  <si>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</si>
  <si>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</si>
  <si>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</si>
  <si>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</si>
  <si>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</si>
  <si>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</si>
  <si>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</si>
  <si>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</si>
  <si>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</si>
  <si>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</si>
  <si>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</si>
  <si>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</si>
  <si>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</si>
  <si>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</si>
  <si>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</si>
  <si>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</si>
  <si>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</si>
  <si>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</si>
  <si>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</si>
  <si>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</si>
  <si>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</si>
  <si>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</si>
  <si>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</si>
  <si>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</si>
  <si>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</si>
  <si>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</si>
  <si>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</si>
  <si>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</si>
  <si>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</si>
  <si>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</si>
  <si>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</si>
  <si>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</si>
  <si>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</si>
  <si>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</si>
  <si>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</si>
  <si>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</si>
  <si>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</si>
  <si>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</si>
  <si>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</si>
  <si>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</si>
  <si>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</si>
  <si>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</si>
  <si>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</si>
  <si>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</si>
  <si>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</si>
  <si>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</si>
  <si>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</si>
  <si>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</si>
  <si>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</si>
  <si>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</si>
  <si>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</si>
  <si>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</si>
  <si>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</si>
  <si>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</si>
  <si>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</si>
  <si>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</si>
  <si>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</si>
  <si>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FONDO 3.50</t>
  </si>
  <si>
    <t>FONDO 1.00</t>
  </si>
  <si>
    <t>FONDO 6.90</t>
  </si>
  <si>
    <t>FONDO 15.95</t>
  </si>
  <si>
    <t>FONDO 52.50</t>
  </si>
  <si>
    <t>FONDO 18.50</t>
  </si>
  <si>
    <t>FONDO 10.00</t>
  </si>
  <si>
    <t>FONDO 40.50</t>
  </si>
  <si>
    <t>CUENTA NO COBRADA#5777</t>
  </si>
  <si>
    <t>FONDO 42.50</t>
  </si>
  <si>
    <t>FONDO 2.0</t>
  </si>
  <si>
    <t>FONDO 29.00</t>
  </si>
  <si>
    <t>CUENTA COBRADA POR MENOS</t>
  </si>
  <si>
    <t>FONDO 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</si>
</sst>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57575.979999999989</v>
      </c>
      <c r="C2" s="43">
        <f>MODELO!AH12</f>
        <v>22147.33</v>
      </c>
      <c r="D2" s="43">
        <f>EXQUISITECES!AH12</f>
        <v>8980.23</v>
      </c>
      <c r="E2" s="43">
        <f>HOYADA!AH12</f>
        <v>11531.66</v>
      </c>
      <c r="F2" s="43">
        <f>FARMASTOP!AH12</f>
        <v>2495.19</v>
      </c>
      <c r="G2" s="43">
        <f>BOCAS!AH12</f>
        <v>1783.33</v>
      </c>
      <c r="H2" s="43">
        <f>LAGUNETICA!AH12</f>
        <v>12614.86</v>
      </c>
      <c r="I2" s="43">
        <f>SANANTONIO!AH12</f>
        <v>0</v>
      </c>
      <c r="J2" s="43">
        <f>SUM(B2:I2)</f>
        <v>117128.58</v>
      </c>
    </row>
    <row r="3" spans="1:10" x14ac:dyDescent="0.25">
      <c r="A3" s="46" t="s">
        <v>0</v>
      </c>
      <c r="B3" s="43">
        <f>AUTOMERCADO!AH15</f>
        <v>727.45</v>
      </c>
      <c r="C3" s="43">
        <f>MODELO!AH15</f>
        <v>451.2</v>
      </c>
      <c r="D3" s="43">
        <f>EXQUISITECES!AH15</f>
        <v>474.95000000000005</v>
      </c>
      <c r="E3" s="43">
        <f>HOYADA!AH15</f>
        <v>1610.5</v>
      </c>
      <c r="F3" s="43">
        <f>FARMASTOP!AH15</f>
        <v>0</v>
      </c>
      <c r="G3" s="43">
        <f>BOCAS!AH15</f>
        <v>60</v>
      </c>
      <c r="H3" s="43">
        <f>LAGUNETICA!AH15</f>
        <v>794.1</v>
      </c>
      <c r="I3" s="43">
        <f>SANANTONIO!AH15</f>
        <v>0</v>
      </c>
      <c r="J3" s="43">
        <f t="shared" ref="J3:J52" si="0">SUM(B3:I3)</f>
        <v>4118.2000000000007</v>
      </c>
    </row>
    <row r="4" spans="1:10" x14ac:dyDescent="0.25">
      <c r="A4" s="73" t="s">
        <v>20</v>
      </c>
      <c r="B4" s="43">
        <f>AUTOMERCADO!AH16</f>
        <v>6203</v>
      </c>
      <c r="C4" s="43">
        <f>MODELO!AH16</f>
        <v>2049</v>
      </c>
      <c r="D4" s="43">
        <f>EXQUISITECES!AH16</f>
        <v>785</v>
      </c>
      <c r="E4" s="43">
        <f>HOYADA!AH16</f>
        <v>575</v>
      </c>
      <c r="F4" s="43">
        <f>FARMASTOP!AH16</f>
        <v>155</v>
      </c>
      <c r="G4" s="43">
        <f>BOCAS!AH16</f>
        <v>201</v>
      </c>
      <c r="H4" s="43">
        <f>LAGUNETICA!AH16</f>
        <v>1157</v>
      </c>
      <c r="I4" s="43">
        <f>SANANTONIO!AH16</f>
        <v>0</v>
      </c>
      <c r="J4" s="43">
        <f t="shared" si="0"/>
        <v>11125</v>
      </c>
    </row>
    <row r="5" spans="1:10" x14ac:dyDescent="0.25">
      <c r="A5" s="46" t="s">
        <v>27</v>
      </c>
      <c r="B5" s="43">
        <f>AUTOMERCADO!AH17</f>
        <v>28533.799999999996</v>
      </c>
      <c r="C5" s="43">
        <f>MODELO!AH17</f>
        <v>9425.4</v>
      </c>
      <c r="D5" s="43">
        <f>EXQUISITECES!AH17</f>
        <v>3610.9999999999995</v>
      </c>
      <c r="E5" s="43">
        <f>HOYADA!AH17</f>
        <v>2645</v>
      </c>
      <c r="F5" s="43">
        <f>FARMASTOP!AH17</f>
        <v>713</v>
      </c>
      <c r="G5" s="43">
        <f>BOCAS!AH17</f>
        <v>924.59999999999991</v>
      </c>
      <c r="H5" s="43">
        <f>LAGUNETICA!AH17</f>
        <v>5322.2</v>
      </c>
      <c r="I5" s="43">
        <f>SANANTONIO!AH17</f>
        <v>0</v>
      </c>
      <c r="J5" s="43">
        <f t="shared" si="0"/>
        <v>51174.999999999993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6203</v>
      </c>
      <c r="C10" s="43">
        <f>MODELO!AH22</f>
        <v>2049</v>
      </c>
      <c r="D10" s="43">
        <f>EXQUISITECES!AH22</f>
        <v>785</v>
      </c>
      <c r="E10" s="43">
        <f>HOYADA!AH22</f>
        <v>575</v>
      </c>
      <c r="F10" s="43">
        <f>FARMASTOP!AH22</f>
        <v>155</v>
      </c>
      <c r="G10" s="43">
        <f>BOCAS!AH22</f>
        <v>201</v>
      </c>
      <c r="H10" s="43">
        <f>LAGUNETICA!AH22</f>
        <v>1157</v>
      </c>
      <c r="I10" s="43">
        <f>SANANTONIO!AH22</f>
        <v>0</v>
      </c>
      <c r="J10" s="43">
        <f t="shared" si="0"/>
        <v>11125</v>
      </c>
    </row>
    <row r="11" spans="1:10" x14ac:dyDescent="0.25">
      <c r="A11" s="48" t="s">
        <v>26</v>
      </c>
      <c r="B11" s="43">
        <f>AUTOMERCADO!AH23</f>
        <v>28533.799999999996</v>
      </c>
      <c r="C11" s="43">
        <f>MODELO!AH23</f>
        <v>9425.4</v>
      </c>
      <c r="D11" s="43">
        <f>EXQUISITECES!AH23</f>
        <v>3610.9999999999995</v>
      </c>
      <c r="E11" s="43">
        <f>HOYADA!AH23</f>
        <v>2645</v>
      </c>
      <c r="F11" s="43">
        <f>FARMASTOP!AH23</f>
        <v>713</v>
      </c>
      <c r="G11" s="43">
        <f>BOCAS!AH23</f>
        <v>924.59999999999991</v>
      </c>
      <c r="H11" s="43">
        <f>LAGUNETICA!AH23</f>
        <v>5322.2</v>
      </c>
      <c r="I11" s="43">
        <f>SANANTONIO!AH23</f>
        <v>0</v>
      </c>
      <c r="J11" s="43">
        <f t="shared" si="0"/>
        <v>51174.999999999993</v>
      </c>
    </row>
    <row r="12" spans="1:10" x14ac:dyDescent="0.25">
      <c r="A12" s="46" t="s">
        <v>28</v>
      </c>
      <c r="B12" s="43">
        <f>AUTOMERCADO!AH24</f>
        <v>90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20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110</v>
      </c>
    </row>
    <row r="13" spans="1:10" x14ac:dyDescent="0.25">
      <c r="A13" s="46" t="s">
        <v>31</v>
      </c>
      <c r="B13" s="43">
        <f>AUTOMERCADO!AH25</f>
        <v>414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92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506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90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20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110</v>
      </c>
    </row>
    <row r="19" spans="1:10" x14ac:dyDescent="0.25">
      <c r="A19" s="48" t="s">
        <v>33</v>
      </c>
      <c r="B19" s="43">
        <f>AUTOMERCADO!AH31</f>
        <v>414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92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506</v>
      </c>
    </row>
    <row r="20" spans="1:10" x14ac:dyDescent="0.25">
      <c r="A20" s="46" t="s">
        <v>34</v>
      </c>
      <c r="B20" s="43">
        <f>AUTOMERCADO!AH32</f>
        <v>181.84999999999997</v>
      </c>
      <c r="C20" s="43">
        <f>MODELO!AH32</f>
        <v>31.71</v>
      </c>
      <c r="D20" s="43">
        <f>EXQUISITECES!AH32</f>
        <v>25.55</v>
      </c>
      <c r="E20" s="43">
        <f>HOYADA!AH32</f>
        <v>0</v>
      </c>
      <c r="F20" s="43">
        <f>FARMASTOP!AH32</f>
        <v>15.37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254.48</v>
      </c>
    </row>
    <row r="21" spans="1:10" x14ac:dyDescent="0.25">
      <c r="A21" s="46" t="s">
        <v>35</v>
      </c>
      <c r="B21" s="43">
        <f>AUTOMERCADO!AH33</f>
        <v>836.51</v>
      </c>
      <c r="C21" s="43">
        <f>MODELO!AH33</f>
        <v>145.86599999999999</v>
      </c>
      <c r="D21" s="43">
        <f>EXQUISITECES!AH33</f>
        <v>117.53</v>
      </c>
      <c r="E21" s="43">
        <f>HOYADA!AH33</f>
        <v>0</v>
      </c>
      <c r="F21" s="43">
        <f>FARMASTOP!AH33</f>
        <v>70.701999999999984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1170.6079999999999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181.84999999999997</v>
      </c>
      <c r="C26" s="43">
        <f>MODELO!AH38</f>
        <v>31.71</v>
      </c>
      <c r="D26" s="43">
        <f>EXQUISITECES!AH38</f>
        <v>25.55</v>
      </c>
      <c r="E26" s="43">
        <f>HOYADA!AH38</f>
        <v>0</v>
      </c>
      <c r="F26" s="43">
        <f>FARMASTOP!AH38</f>
        <v>15.37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254.48</v>
      </c>
    </row>
    <row r="27" spans="1:10" x14ac:dyDescent="0.25">
      <c r="A27" s="48" t="s">
        <v>42</v>
      </c>
      <c r="B27" s="43">
        <f>AUTOMERCADO!AH39</f>
        <v>836.51</v>
      </c>
      <c r="C27" s="43">
        <f>MODELO!AH39</f>
        <v>145.86599999999999</v>
      </c>
      <c r="D27" s="43">
        <f>EXQUISITECES!AH39</f>
        <v>117.53</v>
      </c>
      <c r="E27" s="43">
        <f>HOYADA!AH39</f>
        <v>0</v>
      </c>
      <c r="F27" s="43">
        <f>FARMASTOP!AH39</f>
        <v>70.701999999999984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1170.6079999999999</v>
      </c>
    </row>
    <row r="28" spans="1:10" x14ac:dyDescent="0.25">
      <c r="A28" s="46" t="s">
        <v>43</v>
      </c>
      <c r="B28" s="43">
        <f>AUTOMERCADO!AH40</f>
        <v>267.14</v>
      </c>
      <c r="C28" s="43">
        <f>MODELO!AH40</f>
        <v>19.509999999999998</v>
      </c>
      <c r="D28" s="43">
        <f>EXQUISITECES!AH40</f>
        <v>0</v>
      </c>
      <c r="E28" s="43">
        <f>HOYADA!AH40</f>
        <v>17.5</v>
      </c>
      <c r="F28" s="43">
        <f>FARMASTOP!AH40</f>
        <v>0</v>
      </c>
      <c r="G28" s="43">
        <f>BOCAS!AH40</f>
        <v>10.28</v>
      </c>
      <c r="H28" s="43">
        <f>LAGUNETICA!AH40</f>
        <v>0</v>
      </c>
      <c r="I28" s="43">
        <f>SANANTONIO!AH40</f>
        <v>0</v>
      </c>
      <c r="J28" s="43">
        <f t="shared" si="0"/>
        <v>314.42999999999995</v>
      </c>
    </row>
    <row r="29" spans="1:10" x14ac:dyDescent="0.25">
      <c r="A29" s="46" t="s">
        <v>44</v>
      </c>
      <c r="B29" s="43">
        <f>AUTOMERCADO!AH41</f>
        <v>1228.8440000000001</v>
      </c>
      <c r="C29" s="43">
        <f>MODELO!AH41</f>
        <v>89.745999999999981</v>
      </c>
      <c r="D29" s="43">
        <f>EXQUISITECES!AH41</f>
        <v>0</v>
      </c>
      <c r="E29" s="43">
        <f>HOYADA!AH41</f>
        <v>80.5</v>
      </c>
      <c r="F29" s="43">
        <f>FARMASTOP!AH41</f>
        <v>0</v>
      </c>
      <c r="G29" s="43">
        <f>BOCAS!AH41</f>
        <v>47.287999999999997</v>
      </c>
      <c r="H29" s="43">
        <f>LAGUNETICA!AH41</f>
        <v>0</v>
      </c>
      <c r="I29" s="43">
        <f>SANANTONIO!AH41</f>
        <v>0</v>
      </c>
      <c r="J29" s="43">
        <f t="shared" si="0"/>
        <v>1446.3780000000002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267.14</v>
      </c>
      <c r="C34" s="43">
        <f>MODELO!AH46</f>
        <v>19.509999999999998</v>
      </c>
      <c r="D34" s="43">
        <f>EXQUISITECES!AH46</f>
        <v>0</v>
      </c>
      <c r="E34" s="43">
        <f>HOYADA!AH46</f>
        <v>17.5</v>
      </c>
      <c r="F34" s="43">
        <f>FARMASTOP!AH46</f>
        <v>0</v>
      </c>
      <c r="G34" s="43">
        <f>BOCAS!AH46</f>
        <v>10.28</v>
      </c>
      <c r="H34" s="43">
        <f>LAGUNETICA!AH46</f>
        <v>0</v>
      </c>
      <c r="I34" s="43">
        <f>SANANTONIO!AH46</f>
        <v>0</v>
      </c>
      <c r="J34" s="43">
        <f t="shared" si="0"/>
        <v>314.42999999999995</v>
      </c>
    </row>
    <row r="35" spans="1:10" x14ac:dyDescent="0.25">
      <c r="A35" s="48" t="s">
        <v>48</v>
      </c>
      <c r="B35" s="43">
        <f>AUTOMERCADO!AH47</f>
        <v>1228.8440000000001</v>
      </c>
      <c r="C35" s="43">
        <f>MODELO!AH47</f>
        <v>89.745999999999981</v>
      </c>
      <c r="D35" s="43">
        <f>EXQUISITECES!AH47</f>
        <v>0</v>
      </c>
      <c r="E35" s="43">
        <f>HOYADA!AH47</f>
        <v>80.5</v>
      </c>
      <c r="F35" s="43">
        <f>FARMASTOP!AH47</f>
        <v>0</v>
      </c>
      <c r="G35" s="43">
        <f>BOCAS!AH47</f>
        <v>47.287999999999997</v>
      </c>
      <c r="H35" s="43">
        <f>LAGUNETICA!AH47</f>
        <v>0</v>
      </c>
      <c r="I35" s="43">
        <f>SANANTONIO!AH47</f>
        <v>0</v>
      </c>
      <c r="J35" s="43">
        <f t="shared" si="0"/>
        <v>1446.3780000000002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22139.429999999997</v>
      </c>
      <c r="C37" s="43">
        <f>MODELO!AH49</f>
        <v>9793.31</v>
      </c>
      <c r="D37" s="43">
        <f>EXQUISITECES!AH49</f>
        <v>3445.74</v>
      </c>
      <c r="E37" s="43">
        <f>HOYADA!AH49</f>
        <v>4609.92</v>
      </c>
      <c r="F37" s="43">
        <f>FARMASTOP!AH49</f>
        <v>1559.08</v>
      </c>
      <c r="G37" s="43">
        <f>BOCAS!AH49</f>
        <v>614.48</v>
      </c>
      <c r="H37" s="43">
        <f>LAGUNETICA!AH49</f>
        <v>2443.7800000000002</v>
      </c>
      <c r="I37" s="43">
        <f>SANANTONIO!AH49</f>
        <v>0</v>
      </c>
      <c r="J37" s="43">
        <f t="shared" si="0"/>
        <v>44605.74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66.900000000000006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66.900000000000006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2751.3</v>
      </c>
      <c r="I40" s="43">
        <f>SANANTONIO!AH52</f>
        <v>0</v>
      </c>
      <c r="J40" s="43">
        <f t="shared" si="0"/>
        <v>2751.3</v>
      </c>
    </row>
    <row r="41" spans="1:10" x14ac:dyDescent="0.25">
      <c r="A41" s="74" t="s">
        <v>18</v>
      </c>
      <c r="B41" s="43">
        <f>AUTOMERCADO!AH53</f>
        <v>2595.3700000000003</v>
      </c>
      <c r="C41" s="43">
        <f>MODELO!AH53</f>
        <v>1514.52</v>
      </c>
      <c r="D41" s="43">
        <f>EXQUISITECES!AH53</f>
        <v>1042.08</v>
      </c>
      <c r="E41" s="43">
        <f>HOYADA!AH53</f>
        <v>2555.1299999999997</v>
      </c>
      <c r="F41" s="43">
        <f>FARMASTOP!AH53</f>
        <v>139.5</v>
      </c>
      <c r="G41" s="43">
        <f>BOCAS!AH53</f>
        <v>177.24</v>
      </c>
      <c r="H41" s="43">
        <f>LAGUNETICA!AH53</f>
        <v>1269.07</v>
      </c>
      <c r="I41" s="43">
        <f>SANANTONIO!AH53</f>
        <v>0</v>
      </c>
      <c r="J41" s="43">
        <f t="shared" si="0"/>
        <v>9292.91</v>
      </c>
    </row>
    <row r="42" spans="1:10" x14ac:dyDescent="0.25">
      <c r="A42" s="74" t="s">
        <v>114</v>
      </c>
      <c r="B42" s="43">
        <f>AUTOMERCADO!AH54</f>
        <v>52.150000000000006</v>
      </c>
      <c r="C42" s="43">
        <f>MODELO!AH54</f>
        <v>53.5</v>
      </c>
      <c r="D42" s="43">
        <f>EXQUISITECES!AH54</f>
        <v>178.9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284.55</v>
      </c>
    </row>
    <row r="43" spans="1:10" x14ac:dyDescent="0.25">
      <c r="A43" s="74" t="s">
        <v>52</v>
      </c>
      <c r="B43" s="43">
        <f>AUTOMERCADO!AH55</f>
        <v>1120.7199999999998</v>
      </c>
      <c r="C43" s="43">
        <f>MODELO!AH55</f>
        <v>706.59</v>
      </c>
      <c r="D43" s="43">
        <f>EXQUISITECES!AH55</f>
        <v>30.689999999999998</v>
      </c>
      <c r="E43" s="43">
        <f>HOYADA!AH55</f>
        <v>32.33</v>
      </c>
      <c r="F43" s="43">
        <f>FARMASTOP!AH55</f>
        <v>0</v>
      </c>
      <c r="G43" s="43">
        <f>BOCAS!AH55</f>
        <v>0</v>
      </c>
      <c r="H43" s="43">
        <f>LAGUNETICA!AH55</f>
        <v>31.05</v>
      </c>
      <c r="I43" s="43">
        <f>SANANTONIO!AH55</f>
        <v>0</v>
      </c>
      <c r="J43" s="43">
        <f t="shared" si="0"/>
        <v>1921.3799999999999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58.23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58.23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7.54</v>
      </c>
      <c r="I47" s="43">
        <f>SANANTONIO!AH59</f>
        <v>0</v>
      </c>
      <c r="J47" s="43">
        <f t="shared" si="0"/>
        <v>7.54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96.6</v>
      </c>
      <c r="D50" s="43">
        <f>EXQUISITECES!AH62</f>
        <v>96.6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193.2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57648.273999999998</v>
      </c>
      <c r="C52" s="75">
        <f>MODELO!AH64</f>
        <v>22401.862000000005</v>
      </c>
      <c r="D52" s="75">
        <f>EXQUISITECES!AH64</f>
        <v>8997.49</v>
      </c>
      <c r="E52" s="75">
        <f>HOYADA!AH64</f>
        <v>11533.380000000001</v>
      </c>
      <c r="F52" s="75">
        <f>FARMASTOP!AH64</f>
        <v>2574.2820000000002</v>
      </c>
      <c r="G52" s="75">
        <f>BOCAS!AH64</f>
        <v>1823.6079999999997</v>
      </c>
      <c r="H52" s="75">
        <f>LAGUNETICA!AH64</f>
        <v>12619.04</v>
      </c>
      <c r="I52" s="75">
        <f>SANANTONIO!AH64</f>
        <v>0</v>
      </c>
      <c r="J52" s="75">
        <f t="shared" si="0"/>
        <v>117597.93600000002</v>
      </c>
    </row>
    <row r="53" spans="1:10" x14ac:dyDescent="0.25">
      <c r="A53" s="56" t="s">
        <v>3</v>
      </c>
      <c r="B53" s="43">
        <f>B2</f>
        <v>57575.979999999989</v>
      </c>
      <c r="C53" s="43">
        <f t="shared" ref="C53:I53" si="1">C2</f>
        <v>22147.33</v>
      </c>
      <c r="D53" s="43">
        <f t="shared" si="1"/>
        <v>8980.23</v>
      </c>
      <c r="E53" s="43">
        <f t="shared" si="1"/>
        <v>11531.66</v>
      </c>
      <c r="F53" s="43">
        <f t="shared" si="1"/>
        <v>2495.19</v>
      </c>
      <c r="G53" s="43">
        <f t="shared" si="1"/>
        <v>1783.33</v>
      </c>
      <c r="H53" s="43">
        <f t="shared" si="1"/>
        <v>12614.86</v>
      </c>
      <c r="I53" s="43">
        <f t="shared" si="1"/>
        <v>0</v>
      </c>
      <c r="J53" s="43">
        <f>J2</f>
        <v>117128.58</v>
      </c>
    </row>
    <row r="54" spans="1:10" x14ac:dyDescent="0.25">
      <c r="A54" s="58" t="s">
        <v>95</v>
      </c>
      <c r="B54" s="43">
        <f>+B52-B53</f>
        <v>72.294000000008964</v>
      </c>
      <c r="C54" s="43">
        <f t="shared" ref="C54:I54" si="2">+C52-C53</f>
        <v>254.53200000000288</v>
      </c>
      <c r="D54" s="43">
        <f t="shared" si="2"/>
        <v>17.260000000000218</v>
      </c>
      <c r="E54" s="43">
        <f t="shared" si="2"/>
        <v>1.7200000000011642</v>
      </c>
      <c r="F54" s="43">
        <f t="shared" si="2"/>
        <v>79.092000000000098</v>
      </c>
      <c r="G54" s="43">
        <f t="shared" si="2"/>
        <v>40.277999999999793</v>
      </c>
      <c r="H54" s="43">
        <f t="shared" si="2"/>
        <v>4.180000000000291</v>
      </c>
      <c r="I54" s="43">
        <f t="shared" si="2"/>
        <v>0</v>
      </c>
      <c r="J54" s="43">
        <f>+J52-J53</f>
        <v>469.35600000001432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R58" sqref="R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 t="s">
        <v>60</v>
      </c>
      <c r="H11" s="5" t="s">
        <v>61</v>
      </c>
      <c r="I11" s="5" t="s">
        <v>62</v>
      </c>
      <c r="J11" s="5" t="s">
        <v>63</v>
      </c>
      <c r="K11" s="5" t="s">
        <v>65</v>
      </c>
      <c r="L11" s="5" t="s">
        <v>66</v>
      </c>
      <c r="M11" s="5" t="s">
        <v>67</v>
      </c>
      <c r="N11" s="5" t="s">
        <v>68</v>
      </c>
      <c r="O11" s="5" t="s">
        <v>75</v>
      </c>
      <c r="P11" s="5" t="s">
        <v>76</v>
      </c>
      <c r="Q11" s="5" t="s">
        <v>79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256.83999999999997</v>
      </c>
      <c r="C12" s="26">
        <v>6518.14</v>
      </c>
      <c r="D12" s="26">
        <v>6947.3</v>
      </c>
      <c r="E12" s="26">
        <v>4311.9399999999996</v>
      </c>
      <c r="F12" s="26">
        <v>4939.3599999999997</v>
      </c>
      <c r="G12" s="26">
        <v>6529.07</v>
      </c>
      <c r="H12" s="26">
        <v>2221.69</v>
      </c>
      <c r="I12" s="26">
        <v>5317.78</v>
      </c>
      <c r="J12" s="26">
        <v>4642.5600000000004</v>
      </c>
      <c r="K12" s="26">
        <v>4068.76</v>
      </c>
      <c r="L12" s="26">
        <v>2924.51</v>
      </c>
      <c r="M12" s="26">
        <v>45.81</v>
      </c>
      <c r="N12" s="26">
        <v>5166.16</v>
      </c>
      <c r="O12" s="26">
        <v>925.7</v>
      </c>
      <c r="P12" s="26">
        <v>1260.5899999999999</v>
      </c>
      <c r="Q12" s="26">
        <v>696.6</v>
      </c>
      <c r="R12" s="26">
        <v>803.17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57575.979999999989</v>
      </c>
      <c r="AI12" s="26">
        <v>57575.97</v>
      </c>
      <c r="AJ12" s="69">
        <f>+AI12-AH12</f>
        <v>-9.9999999874853529E-3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18.5</v>
      </c>
      <c r="D15" s="23">
        <v>280.5</v>
      </c>
      <c r="E15" s="23">
        <v>15.05</v>
      </c>
      <c r="F15" s="23">
        <v>32</v>
      </c>
      <c r="G15" s="23">
        <v>40</v>
      </c>
      <c r="H15" s="23">
        <v>5</v>
      </c>
      <c r="I15" s="23">
        <v>20.5</v>
      </c>
      <c r="J15" s="23">
        <v>151</v>
      </c>
      <c r="K15" s="23">
        <v>35.200000000000003</v>
      </c>
      <c r="L15" s="23"/>
      <c r="M15" s="23"/>
      <c r="N15" s="23">
        <v>13.2</v>
      </c>
      <c r="O15" s="23">
        <v>13.5</v>
      </c>
      <c r="P15" s="23">
        <v>51.5</v>
      </c>
      <c r="Q15" s="23">
        <v>51.5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727.45</v>
      </c>
    </row>
    <row r="16" spans="1:36" s="32" customFormat="1" x14ac:dyDescent="0.25">
      <c r="A16" s="30" t="s">
        <v>20</v>
      </c>
      <c r="B16" s="31">
        <v>42</v>
      </c>
      <c r="C16" s="31">
        <v>630</v>
      </c>
      <c r="D16" s="31">
        <v>895</v>
      </c>
      <c r="E16" s="31">
        <v>157</v>
      </c>
      <c r="F16" s="31">
        <v>572</v>
      </c>
      <c r="G16" s="31">
        <v>787</v>
      </c>
      <c r="H16" s="31">
        <v>206</v>
      </c>
      <c r="I16" s="31">
        <v>556</v>
      </c>
      <c r="J16" s="31">
        <v>563</v>
      </c>
      <c r="K16" s="31">
        <v>573</v>
      </c>
      <c r="L16" s="31">
        <v>327</v>
      </c>
      <c r="M16" s="31">
        <v>10</v>
      </c>
      <c r="N16" s="31">
        <v>529</v>
      </c>
      <c r="O16" s="31">
        <v>80</v>
      </c>
      <c r="P16" s="31">
        <v>168</v>
      </c>
      <c r="Q16" s="31">
        <v>66</v>
      </c>
      <c r="R16" s="31">
        <v>42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6203</v>
      </c>
      <c r="AJ16" s="70"/>
    </row>
    <row r="17" spans="1:36" s="47" customFormat="1" x14ac:dyDescent="0.25">
      <c r="A17" s="46" t="s">
        <v>27</v>
      </c>
      <c r="B17" s="22">
        <f>B16*$B$8</f>
        <v>193.2</v>
      </c>
      <c r="C17" s="22">
        <f>C16*$B$8</f>
        <v>2898</v>
      </c>
      <c r="D17" s="22">
        <f t="shared" ref="D17:L17" si="2">D16*$B$8</f>
        <v>4117</v>
      </c>
      <c r="E17" s="22">
        <f t="shared" si="2"/>
        <v>722.19999999999993</v>
      </c>
      <c r="F17" s="22">
        <f t="shared" si="2"/>
        <v>2631.2</v>
      </c>
      <c r="G17" s="22">
        <f t="shared" si="2"/>
        <v>3620.2</v>
      </c>
      <c r="H17" s="22">
        <f t="shared" si="2"/>
        <v>947.59999999999991</v>
      </c>
      <c r="I17" s="22">
        <f t="shared" si="2"/>
        <v>2557.6</v>
      </c>
      <c r="J17" s="22">
        <f t="shared" si="2"/>
        <v>2589.7999999999997</v>
      </c>
      <c r="K17" s="22">
        <f t="shared" si="2"/>
        <v>2635.7999999999997</v>
      </c>
      <c r="L17" s="22">
        <f t="shared" si="2"/>
        <v>1504.1999999999998</v>
      </c>
      <c r="M17" s="22">
        <f t="shared" ref="M17:R17" si="3">M16*$B$8</f>
        <v>46</v>
      </c>
      <c r="N17" s="22">
        <f t="shared" si="3"/>
        <v>2433.3999999999996</v>
      </c>
      <c r="O17" s="22">
        <f t="shared" si="3"/>
        <v>368</v>
      </c>
      <c r="P17" s="22">
        <f t="shared" si="3"/>
        <v>772.8</v>
      </c>
      <c r="Q17" s="22">
        <f t="shared" si="3"/>
        <v>303.59999999999997</v>
      </c>
      <c r="R17" s="22">
        <f t="shared" si="3"/>
        <v>193.2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28533.799999999996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42</v>
      </c>
      <c r="C22" s="20">
        <f t="shared" ref="C22:L22" si="11">+C16+C18+C20</f>
        <v>630</v>
      </c>
      <c r="D22" s="20">
        <f t="shared" si="11"/>
        <v>895</v>
      </c>
      <c r="E22" s="20">
        <f t="shared" si="11"/>
        <v>157</v>
      </c>
      <c r="F22" s="20">
        <f t="shared" si="11"/>
        <v>572</v>
      </c>
      <c r="G22" s="20">
        <f t="shared" si="11"/>
        <v>787</v>
      </c>
      <c r="H22" s="20">
        <f t="shared" si="11"/>
        <v>206</v>
      </c>
      <c r="I22" s="20">
        <f t="shared" si="11"/>
        <v>556</v>
      </c>
      <c r="J22" s="20">
        <f t="shared" si="11"/>
        <v>563</v>
      </c>
      <c r="K22" s="20">
        <f t="shared" si="11"/>
        <v>573</v>
      </c>
      <c r="L22" s="20">
        <f t="shared" si="11"/>
        <v>327</v>
      </c>
      <c r="M22" s="20">
        <f t="shared" ref="M22:S22" si="12">+M16+M18+M20</f>
        <v>10</v>
      </c>
      <c r="N22" s="20">
        <f t="shared" si="12"/>
        <v>529</v>
      </c>
      <c r="O22" s="20">
        <f t="shared" si="12"/>
        <v>80</v>
      </c>
      <c r="P22" s="20">
        <f t="shared" si="12"/>
        <v>168</v>
      </c>
      <c r="Q22" s="20">
        <f t="shared" si="12"/>
        <v>66</v>
      </c>
      <c r="R22" s="20">
        <f t="shared" si="12"/>
        <v>42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6203</v>
      </c>
    </row>
    <row r="23" spans="1:36" s="47" customFormat="1" x14ac:dyDescent="0.25">
      <c r="A23" s="48" t="s">
        <v>26</v>
      </c>
      <c r="B23" s="19">
        <f>+B17+B19+B21</f>
        <v>193.2</v>
      </c>
      <c r="C23" s="19">
        <f t="shared" ref="C23:L23" si="14">+C17+C19+C21</f>
        <v>2898</v>
      </c>
      <c r="D23" s="19">
        <f t="shared" si="14"/>
        <v>4117</v>
      </c>
      <c r="E23" s="19">
        <f t="shared" si="14"/>
        <v>722.19999999999993</v>
      </c>
      <c r="F23" s="19">
        <f t="shared" si="14"/>
        <v>2631.2</v>
      </c>
      <c r="G23" s="19">
        <f t="shared" si="14"/>
        <v>3620.2</v>
      </c>
      <c r="H23" s="19">
        <f t="shared" si="14"/>
        <v>947.59999999999991</v>
      </c>
      <c r="I23" s="19">
        <f t="shared" si="14"/>
        <v>2557.6</v>
      </c>
      <c r="J23" s="19">
        <f t="shared" si="14"/>
        <v>2589.7999999999997</v>
      </c>
      <c r="K23" s="19">
        <f t="shared" si="14"/>
        <v>2635.7999999999997</v>
      </c>
      <c r="L23" s="19">
        <f t="shared" si="14"/>
        <v>1504.1999999999998</v>
      </c>
      <c r="M23" s="19">
        <f t="shared" ref="M23:S23" si="15">+M17+M19+M21</f>
        <v>46</v>
      </c>
      <c r="N23" s="19">
        <f t="shared" si="15"/>
        <v>2433.3999999999996</v>
      </c>
      <c r="O23" s="19">
        <f t="shared" si="15"/>
        <v>368</v>
      </c>
      <c r="P23" s="19">
        <f t="shared" si="15"/>
        <v>772.8</v>
      </c>
      <c r="Q23" s="19">
        <f t="shared" si="15"/>
        <v>303.59999999999997</v>
      </c>
      <c r="R23" s="19">
        <f t="shared" si="15"/>
        <v>193.2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28533.799999999996</v>
      </c>
    </row>
    <row r="24" spans="1:36" x14ac:dyDescent="0.25">
      <c r="A24" s="13" t="s">
        <v>28</v>
      </c>
      <c r="B24" s="34"/>
      <c r="C24" s="34">
        <v>50</v>
      </c>
      <c r="D24" s="34">
        <v>40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90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229.99999999999997</v>
      </c>
      <c r="D25" s="22">
        <f t="shared" si="18"/>
        <v>184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414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50</v>
      </c>
      <c r="D30" s="21">
        <f t="shared" si="23"/>
        <v>40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90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229.99999999999997</v>
      </c>
      <c r="D31" s="19">
        <f t="shared" si="26"/>
        <v>184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414</v>
      </c>
    </row>
    <row r="32" spans="1:36" x14ac:dyDescent="0.25">
      <c r="A32" s="13" t="s">
        <v>34</v>
      </c>
      <c r="B32" s="36"/>
      <c r="C32" s="36">
        <v>86.58</v>
      </c>
      <c r="D32" s="36">
        <v>20.22</v>
      </c>
      <c r="E32" s="36"/>
      <c r="F32" s="36"/>
      <c r="G32" s="36"/>
      <c r="H32" s="36"/>
      <c r="I32" s="36">
        <v>48.47</v>
      </c>
      <c r="J32" s="36"/>
      <c r="K32" s="36"/>
      <c r="L32" s="36">
        <v>26.58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181.84999999999997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398.26799999999997</v>
      </c>
      <c r="D33" s="22">
        <f t="shared" si="30"/>
        <v>93.011999999999986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222.96199999999999</v>
      </c>
      <c r="J33" s="22">
        <f t="shared" si="30"/>
        <v>0</v>
      </c>
      <c r="K33" s="22">
        <f t="shared" si="30"/>
        <v>0</v>
      </c>
      <c r="L33" s="22">
        <f t="shared" si="30"/>
        <v>122.26799999999999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836.51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86.58</v>
      </c>
      <c r="D38" s="20">
        <f t="shared" si="39"/>
        <v>20.22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48.47</v>
      </c>
      <c r="J38" s="20">
        <f t="shared" si="39"/>
        <v>0</v>
      </c>
      <c r="K38" s="20">
        <f t="shared" si="39"/>
        <v>0</v>
      </c>
      <c r="L38" s="20">
        <f t="shared" si="39"/>
        <v>26.58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181.84999999999997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398.26799999999997</v>
      </c>
      <c r="D39" s="19">
        <f t="shared" si="42"/>
        <v>93.011999999999986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222.96199999999999</v>
      </c>
      <c r="J39" s="19">
        <f t="shared" si="42"/>
        <v>0</v>
      </c>
      <c r="K39" s="19">
        <f t="shared" si="42"/>
        <v>0</v>
      </c>
      <c r="L39" s="19">
        <f t="shared" si="42"/>
        <v>122.26799999999999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836.51</v>
      </c>
    </row>
    <row r="40" spans="1:34" x14ac:dyDescent="0.25">
      <c r="A40" s="13" t="s">
        <v>43</v>
      </c>
      <c r="B40" s="36"/>
      <c r="C40" s="36">
        <v>70.680000000000007</v>
      </c>
      <c r="D40" s="36"/>
      <c r="E40" s="36"/>
      <c r="F40" s="36"/>
      <c r="G40" s="36">
        <v>86.37</v>
      </c>
      <c r="H40" s="36"/>
      <c r="I40" s="36">
        <v>19.2</v>
      </c>
      <c r="J40" s="36"/>
      <c r="K40" s="36"/>
      <c r="L40" s="36"/>
      <c r="M40" s="36"/>
      <c r="N40" s="36">
        <v>50.6</v>
      </c>
      <c r="O40" s="36"/>
      <c r="P40" s="36"/>
      <c r="Q40" s="36">
        <v>10.29</v>
      </c>
      <c r="R40" s="36">
        <v>30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267.14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325.12799999999999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397.30199999999996</v>
      </c>
      <c r="H41" s="22">
        <f t="shared" si="45"/>
        <v>0</v>
      </c>
      <c r="I41" s="22">
        <f t="shared" si="45"/>
        <v>88.32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232.76</v>
      </c>
      <c r="O41" s="22">
        <f t="shared" si="46"/>
        <v>0</v>
      </c>
      <c r="P41" s="22">
        <f t="shared" si="46"/>
        <v>0</v>
      </c>
      <c r="Q41" s="22">
        <f t="shared" si="46"/>
        <v>47.333999999999989</v>
      </c>
      <c r="R41" s="22">
        <f t="shared" si="46"/>
        <v>138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1228.8440000000001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70.680000000000007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86.37</v>
      </c>
      <c r="H46" s="20">
        <f t="shared" si="54"/>
        <v>0</v>
      </c>
      <c r="I46" s="20">
        <f t="shared" si="54"/>
        <v>19.2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50.6</v>
      </c>
      <c r="O46" s="20">
        <f t="shared" si="55"/>
        <v>0</v>
      </c>
      <c r="P46" s="20">
        <f t="shared" si="55"/>
        <v>0</v>
      </c>
      <c r="Q46" s="20">
        <f t="shared" si="55"/>
        <v>10.29</v>
      </c>
      <c r="R46" s="20">
        <f t="shared" si="55"/>
        <v>30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267.14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325.12799999999999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397.30199999999996</v>
      </c>
      <c r="H47" s="19">
        <f t="shared" si="57"/>
        <v>0</v>
      </c>
      <c r="I47" s="19">
        <f t="shared" si="57"/>
        <v>88.32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232.76</v>
      </c>
      <c r="O47" s="19">
        <f t="shared" si="58"/>
        <v>0</v>
      </c>
      <c r="P47" s="19">
        <f t="shared" si="58"/>
        <v>0</v>
      </c>
      <c r="Q47" s="19">
        <f t="shared" si="58"/>
        <v>47.333999999999989</v>
      </c>
      <c r="R47" s="19">
        <f t="shared" si="58"/>
        <v>138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1228.8440000000001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57.32</v>
      </c>
      <c r="C49" s="44">
        <v>2148.9899999999998</v>
      </c>
      <c r="D49" s="44">
        <v>2158.9</v>
      </c>
      <c r="E49" s="44">
        <v>2534.15</v>
      </c>
      <c r="F49" s="44">
        <v>1753.9</v>
      </c>
      <c r="G49" s="44">
        <v>2292.91</v>
      </c>
      <c r="H49" s="44">
        <v>1053.32</v>
      </c>
      <c r="I49" s="44">
        <v>2003.46</v>
      </c>
      <c r="J49" s="44">
        <v>1895.62</v>
      </c>
      <c r="K49" s="44">
        <v>1343.71</v>
      </c>
      <c r="L49" s="44">
        <v>1268.69</v>
      </c>
      <c r="M49" s="45"/>
      <c r="N49" s="45">
        <v>2335.02</v>
      </c>
      <c r="O49" s="45">
        <v>544.83000000000004</v>
      </c>
      <c r="P49" s="45">
        <v>423.1</v>
      </c>
      <c r="Q49" s="45">
        <v>285.87</v>
      </c>
      <c r="R49" s="45">
        <v>39.64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22139.429999999997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8.48</v>
      </c>
      <c r="C53" s="44">
        <v>473.32</v>
      </c>
      <c r="D53" s="44"/>
      <c r="E53" s="44">
        <v>978.09</v>
      </c>
      <c r="F53" s="44">
        <v>491.42</v>
      </c>
      <c r="G53" s="44"/>
      <c r="H53" s="44">
        <v>217.32</v>
      </c>
      <c r="I53" s="44">
        <v>422.15</v>
      </c>
      <c r="J53" s="44"/>
      <c r="K53" s="44">
        <v>0</v>
      </c>
      <c r="L53" s="44"/>
      <c r="M53" s="45"/>
      <c r="N53" s="45"/>
      <c r="O53" s="45"/>
      <c r="P53" s="45"/>
      <c r="Q53" s="45">
        <v>4.59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2595.3700000000003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1.7</v>
      </c>
      <c r="G54" s="44"/>
      <c r="H54" s="44"/>
      <c r="I54" s="44"/>
      <c r="J54" s="44"/>
      <c r="K54" s="44"/>
      <c r="L54" s="44">
        <v>50.45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52.150000000000006</v>
      </c>
    </row>
    <row r="55" spans="1:34" x14ac:dyDescent="0.25">
      <c r="A55" s="17" t="s">
        <v>52</v>
      </c>
      <c r="B55" s="44"/>
      <c r="C55" s="44">
        <v>30</v>
      </c>
      <c r="D55" s="44">
        <v>108.46</v>
      </c>
      <c r="E55" s="44">
        <v>64.069999999999993</v>
      </c>
      <c r="F55" s="44">
        <v>38.28</v>
      </c>
      <c r="G55" s="44">
        <v>180.13</v>
      </c>
      <c r="H55" s="44"/>
      <c r="I55" s="44">
        <v>7.1</v>
      </c>
      <c r="J55" s="44">
        <v>8.2799999999999994</v>
      </c>
      <c r="K55" s="44">
        <v>59.91</v>
      </c>
      <c r="L55" s="44">
        <v>10.130000000000001</v>
      </c>
      <c r="M55" s="45"/>
      <c r="N55" s="45">
        <v>157.96</v>
      </c>
      <c r="O55" s="45"/>
      <c r="P55" s="45">
        <v>15</v>
      </c>
      <c r="Q55" s="45"/>
      <c r="R55" s="45">
        <v>441.4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1120.7199999999998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259</v>
      </c>
      <c r="C64" s="53">
        <f t="shared" ref="C64:AG64" si="61">+C15+C23+C31+C39+C47+C48+C49+C50+C51+C52+C53+C54+C55+C56+C57+C58+C59+C60+C61+C62+C63</f>
        <v>6522.2060000000001</v>
      </c>
      <c r="D64" s="53">
        <f t="shared" si="61"/>
        <v>6941.8720000000003</v>
      </c>
      <c r="E64" s="53">
        <f t="shared" si="61"/>
        <v>4313.5599999999995</v>
      </c>
      <c r="F64" s="53">
        <f t="shared" si="61"/>
        <v>4948.5</v>
      </c>
      <c r="G64" s="53">
        <f t="shared" si="61"/>
        <v>6530.5420000000004</v>
      </c>
      <c r="H64" s="53">
        <f t="shared" si="61"/>
        <v>2223.2399999999998</v>
      </c>
      <c r="I64" s="53">
        <f t="shared" si="61"/>
        <v>5322.0920000000006</v>
      </c>
      <c r="J64" s="53">
        <f t="shared" si="61"/>
        <v>4644.7</v>
      </c>
      <c r="K64" s="53">
        <f t="shared" si="61"/>
        <v>4074.6199999999994</v>
      </c>
      <c r="L64" s="53">
        <f t="shared" si="61"/>
        <v>2955.7379999999998</v>
      </c>
      <c r="M64" s="53">
        <f t="shared" si="61"/>
        <v>46</v>
      </c>
      <c r="N64" s="53">
        <f t="shared" si="61"/>
        <v>5172.3399999999992</v>
      </c>
      <c r="O64" s="53">
        <f t="shared" si="61"/>
        <v>926.33</v>
      </c>
      <c r="P64" s="53">
        <f t="shared" si="61"/>
        <v>1262.4000000000001</v>
      </c>
      <c r="Q64" s="53">
        <f t="shared" si="61"/>
        <v>692.89400000000001</v>
      </c>
      <c r="R64" s="53">
        <f t="shared" si="61"/>
        <v>812.24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57648.273999999998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3 D</v>
      </c>
      <c r="F66" s="55" t="str">
        <f t="shared" si="62"/>
        <v>CAJA 3 N</v>
      </c>
      <c r="G66" s="55" t="str">
        <f t="shared" si="62"/>
        <v>CAJA 4 N</v>
      </c>
      <c r="H66" s="55" t="str">
        <f t="shared" si="62"/>
        <v>CAJA 5 D</v>
      </c>
      <c r="I66" s="55" t="str">
        <f t="shared" si="62"/>
        <v>CAJA 5 N</v>
      </c>
      <c r="J66" s="55" t="str">
        <f t="shared" si="62"/>
        <v>CAJA 6 D</v>
      </c>
      <c r="K66" s="55" t="str">
        <f t="shared" si="62"/>
        <v>CAJA 7 D</v>
      </c>
      <c r="L66" s="55" t="str">
        <f t="shared" si="62"/>
        <v>CAJA 7 N</v>
      </c>
      <c r="M66" s="55" t="str">
        <f t="shared" si="62"/>
        <v>CAJA 8 D</v>
      </c>
      <c r="N66" s="55" t="str">
        <f t="shared" si="62"/>
        <v>CAJA 8 N</v>
      </c>
      <c r="O66" s="55" t="str">
        <f t="shared" si="62"/>
        <v>CAJA 12 D</v>
      </c>
      <c r="P66" s="55" t="str">
        <f t="shared" si="62"/>
        <v>CAJA 12 N</v>
      </c>
      <c r="Q66" s="55" t="str">
        <f t="shared" si="62"/>
        <v>CAJA 14 D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256.83999999999997</v>
      </c>
      <c r="C67" s="57">
        <f t="shared" ref="C67:L67" si="63">C12</f>
        <v>6518.14</v>
      </c>
      <c r="D67" s="57">
        <f t="shared" si="63"/>
        <v>6947.3</v>
      </c>
      <c r="E67" s="57">
        <f t="shared" si="63"/>
        <v>4311.9399999999996</v>
      </c>
      <c r="F67" s="57">
        <f t="shared" si="63"/>
        <v>4939.3599999999997</v>
      </c>
      <c r="G67" s="57">
        <f t="shared" si="63"/>
        <v>6529.07</v>
      </c>
      <c r="H67" s="57">
        <f t="shared" si="63"/>
        <v>2221.69</v>
      </c>
      <c r="I67" s="57">
        <f t="shared" si="63"/>
        <v>5317.78</v>
      </c>
      <c r="J67" s="57">
        <f t="shared" si="63"/>
        <v>4642.5600000000004</v>
      </c>
      <c r="K67" s="57">
        <f t="shared" si="63"/>
        <v>4068.76</v>
      </c>
      <c r="L67" s="57">
        <f t="shared" si="63"/>
        <v>2924.51</v>
      </c>
      <c r="M67" s="57">
        <f t="shared" ref="M67:AG67" si="64">M12</f>
        <v>45.81</v>
      </c>
      <c r="N67" s="57">
        <f t="shared" si="64"/>
        <v>5166.16</v>
      </c>
      <c r="O67" s="57">
        <f t="shared" si="64"/>
        <v>925.7</v>
      </c>
      <c r="P67" s="57">
        <f t="shared" si="64"/>
        <v>1260.5899999999999</v>
      </c>
      <c r="Q67" s="57">
        <f t="shared" si="64"/>
        <v>696.6</v>
      </c>
      <c r="R67" s="57">
        <f t="shared" si="64"/>
        <v>803.17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57575.979999999989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256.83999999999997</v>
      </c>
      <c r="C69" s="59">
        <f t="shared" ref="C69:L69" si="67">+C67+C68</f>
        <v>6518.14</v>
      </c>
      <c r="D69" s="59">
        <f t="shared" si="67"/>
        <v>6947.3</v>
      </c>
      <c r="E69" s="59">
        <f t="shared" si="67"/>
        <v>4311.9399999999996</v>
      </c>
      <c r="F69" s="59">
        <f t="shared" si="67"/>
        <v>4939.3599999999997</v>
      </c>
      <c r="G69" s="59">
        <f t="shared" si="67"/>
        <v>6529.07</v>
      </c>
      <c r="H69" s="59">
        <f t="shared" si="67"/>
        <v>2221.69</v>
      </c>
      <c r="I69" s="59">
        <f t="shared" si="67"/>
        <v>5317.78</v>
      </c>
      <c r="J69" s="59">
        <f t="shared" si="67"/>
        <v>4642.5600000000004</v>
      </c>
      <c r="K69" s="59">
        <f t="shared" si="67"/>
        <v>4068.76</v>
      </c>
      <c r="L69" s="59">
        <f t="shared" si="67"/>
        <v>2924.51</v>
      </c>
      <c r="M69" s="59">
        <f t="shared" ref="M69:AG69" si="68">+M67+M68</f>
        <v>45.81</v>
      </c>
      <c r="N69" s="59">
        <f t="shared" si="68"/>
        <v>5166.16</v>
      </c>
      <c r="O69" s="59">
        <f t="shared" si="68"/>
        <v>925.7</v>
      </c>
      <c r="P69" s="59">
        <f t="shared" si="68"/>
        <v>1260.5899999999999</v>
      </c>
      <c r="Q69" s="59">
        <f t="shared" si="68"/>
        <v>696.6</v>
      </c>
      <c r="R69" s="59">
        <f t="shared" si="68"/>
        <v>803.17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57575.979999999989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2.160000000000025</v>
      </c>
      <c r="C70" s="57">
        <f t="shared" si="69"/>
        <v>4.0659999999998035</v>
      </c>
      <c r="D70" s="57">
        <f t="shared" si="69"/>
        <v>-5.4279999999998836</v>
      </c>
      <c r="E70" s="57">
        <f t="shared" si="69"/>
        <v>1.6199999999998909</v>
      </c>
      <c r="F70" s="57">
        <f t="shared" si="69"/>
        <v>9.1400000000003274</v>
      </c>
      <c r="G70" s="57">
        <f t="shared" si="69"/>
        <v>1.4720000000006621</v>
      </c>
      <c r="H70" s="57">
        <f t="shared" si="69"/>
        <v>1.5499999999997272</v>
      </c>
      <c r="I70" s="57">
        <f t="shared" si="69"/>
        <v>4.3120000000008076</v>
      </c>
      <c r="J70" s="57">
        <f t="shared" si="69"/>
        <v>2.1399999999994179</v>
      </c>
      <c r="K70" s="57">
        <f t="shared" si="69"/>
        <v>5.8599999999992178</v>
      </c>
      <c r="L70" s="57">
        <f t="shared" si="69"/>
        <v>31.227999999999611</v>
      </c>
      <c r="M70" s="57">
        <f t="shared" ref="M70:AG70" si="70">+M64-M69</f>
        <v>0.18999999999999773</v>
      </c>
      <c r="N70" s="57">
        <f t="shared" si="70"/>
        <v>6.1799999999993815</v>
      </c>
      <c r="O70" s="57">
        <f t="shared" si="70"/>
        <v>0.62999999999999545</v>
      </c>
      <c r="P70" s="57">
        <f t="shared" si="70"/>
        <v>1.8100000000001728</v>
      </c>
      <c r="Q70" s="57">
        <f t="shared" si="70"/>
        <v>-3.7060000000000173</v>
      </c>
      <c r="R70" s="57">
        <f t="shared" si="70"/>
        <v>9.07000000000005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72.293999999999187</v>
      </c>
    </row>
    <row r="71" spans="1:34" ht="101.2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 t="s">
        <v>132</v>
      </c>
      <c r="M71" s="29"/>
      <c r="N71" s="29"/>
      <c r="O71" s="29"/>
      <c r="P71" s="29"/>
      <c r="Q71" s="29" t="s">
        <v>133</v>
      </c>
      <c r="R71" s="29" t="s">
        <v>134</v>
      </c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58</v>
      </c>
      <c r="E11" s="5" t="s">
        <v>59</v>
      </c>
      <c r="F11" s="5" t="s">
        <v>60</v>
      </c>
      <c r="G11" s="5" t="s">
        <v>61</v>
      </c>
      <c r="H11" s="5" t="s">
        <v>63</v>
      </c>
      <c r="I11" s="5" t="s">
        <v>64</v>
      </c>
      <c r="J11" s="5" t="s">
        <v>67</v>
      </c>
      <c r="K11" s="5" t="s">
        <v>68</v>
      </c>
      <c r="L11" s="5" t="s">
        <v>69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2185.58</v>
      </c>
      <c r="C12" s="26">
        <v>1513.28</v>
      </c>
      <c r="D12" s="26">
        <v>3329.05</v>
      </c>
      <c r="E12" s="26">
        <v>2113.4299999999998</v>
      </c>
      <c r="F12" s="26">
        <v>3312.49</v>
      </c>
      <c r="G12" s="26">
        <v>589.51</v>
      </c>
      <c r="H12" s="26">
        <v>1294.6600000000001</v>
      </c>
      <c r="I12" s="26">
        <v>2066.04</v>
      </c>
      <c r="J12" s="26">
        <v>794.02</v>
      </c>
      <c r="K12" s="26">
        <v>1462.12</v>
      </c>
      <c r="L12" s="26">
        <v>1092.72</v>
      </c>
      <c r="M12" s="26">
        <v>2394.4299999999998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22147.33</v>
      </c>
      <c r="AI12" s="26">
        <v>22147.33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69</v>
      </c>
      <c r="C13" s="26"/>
      <c r="D13" s="26"/>
      <c r="E13" s="26"/>
      <c r="F13" s="26">
        <v>7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76</v>
      </c>
      <c r="AI13" s="26"/>
      <c r="AJ13" s="69">
        <f>+AI13-AH13</f>
        <v>-76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>
        <v>23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35</v>
      </c>
      <c r="AI14" s="26"/>
      <c r="AJ14" s="69">
        <f>+AI14-AH14</f>
        <v>-35</v>
      </c>
    </row>
    <row r="15" spans="1:36" x14ac:dyDescent="0.25">
      <c r="A15" s="13" t="s">
        <v>0</v>
      </c>
      <c r="B15" s="23">
        <v>136.69999999999999</v>
      </c>
      <c r="C15" s="23">
        <v>45.5</v>
      </c>
      <c r="D15" s="23">
        <v>29</v>
      </c>
      <c r="E15" s="23">
        <v>17.600000000000001</v>
      </c>
      <c r="F15" s="23">
        <v>0</v>
      </c>
      <c r="G15" s="23">
        <v>29.9</v>
      </c>
      <c r="H15" s="23">
        <v>78</v>
      </c>
      <c r="I15" s="23">
        <v>42</v>
      </c>
      <c r="J15" s="23">
        <v>56.5</v>
      </c>
      <c r="K15" s="23"/>
      <c r="L15" s="23">
        <v>16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451.2</v>
      </c>
    </row>
    <row r="16" spans="1:36" s="32" customFormat="1" x14ac:dyDescent="0.25">
      <c r="A16" s="30" t="s">
        <v>20</v>
      </c>
      <c r="B16" s="31">
        <v>112</v>
      </c>
      <c r="C16" s="31">
        <v>168</v>
      </c>
      <c r="D16" s="31">
        <v>401</v>
      </c>
      <c r="E16" s="31">
        <v>184</v>
      </c>
      <c r="F16" s="31">
        <v>344</v>
      </c>
      <c r="G16" s="31">
        <v>22</v>
      </c>
      <c r="H16" s="31">
        <v>117</v>
      </c>
      <c r="I16" s="31">
        <v>131</v>
      </c>
      <c r="J16" s="31">
        <v>51</v>
      </c>
      <c r="K16" s="31">
        <v>168</v>
      </c>
      <c r="L16" s="31">
        <v>82</v>
      </c>
      <c r="M16" s="31">
        <v>269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2049</v>
      </c>
      <c r="AJ16" s="70"/>
    </row>
    <row r="17" spans="1:36" s="47" customFormat="1" x14ac:dyDescent="0.25">
      <c r="A17" s="46" t="s">
        <v>27</v>
      </c>
      <c r="B17" s="22">
        <f>B16*$B$8</f>
        <v>515.19999999999993</v>
      </c>
      <c r="C17" s="22">
        <f>C16*$B$8</f>
        <v>772.8</v>
      </c>
      <c r="D17" s="22">
        <f t="shared" ref="D17:AG17" si="2">D16*$B$8</f>
        <v>1844.6</v>
      </c>
      <c r="E17" s="22">
        <f t="shared" si="2"/>
        <v>846.4</v>
      </c>
      <c r="F17" s="22">
        <f t="shared" si="2"/>
        <v>1582.3999999999999</v>
      </c>
      <c r="G17" s="22">
        <f t="shared" si="2"/>
        <v>101.19999999999999</v>
      </c>
      <c r="H17" s="22">
        <f t="shared" si="2"/>
        <v>538.19999999999993</v>
      </c>
      <c r="I17" s="22">
        <f t="shared" si="2"/>
        <v>602.59999999999991</v>
      </c>
      <c r="J17" s="22">
        <f t="shared" si="2"/>
        <v>234.6</v>
      </c>
      <c r="K17" s="22">
        <f t="shared" si="2"/>
        <v>772.8</v>
      </c>
      <c r="L17" s="22">
        <f t="shared" si="2"/>
        <v>377.2</v>
      </c>
      <c r="M17" s="22">
        <f t="shared" si="2"/>
        <v>1237.3999999999999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9425.4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168</v>
      </c>
      <c r="D22" s="20">
        <f t="shared" si="5"/>
        <v>401</v>
      </c>
      <c r="E22" s="20">
        <f t="shared" si="5"/>
        <v>184</v>
      </c>
      <c r="F22" s="20">
        <f t="shared" si="5"/>
        <v>344</v>
      </c>
      <c r="G22" s="20">
        <f t="shared" si="5"/>
        <v>22</v>
      </c>
      <c r="H22" s="20">
        <f t="shared" si="5"/>
        <v>117</v>
      </c>
      <c r="I22" s="20">
        <f t="shared" si="5"/>
        <v>131</v>
      </c>
      <c r="J22" s="20">
        <f t="shared" si="5"/>
        <v>51</v>
      </c>
      <c r="K22" s="20">
        <f t="shared" si="5"/>
        <v>168</v>
      </c>
      <c r="L22" s="20">
        <f t="shared" si="5"/>
        <v>82</v>
      </c>
      <c r="M22" s="20">
        <f t="shared" si="5"/>
        <v>269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2049</v>
      </c>
    </row>
    <row r="23" spans="1:36" s="47" customFormat="1" x14ac:dyDescent="0.25">
      <c r="A23" s="48" t="s">
        <v>26</v>
      </c>
      <c r="B23" s="19">
        <f>+B17+B19+B21</f>
        <v>515.19999999999993</v>
      </c>
      <c r="C23" s="19">
        <f t="shared" si="5"/>
        <v>772.8</v>
      </c>
      <c r="D23" s="19">
        <f t="shared" si="5"/>
        <v>1844.6</v>
      </c>
      <c r="E23" s="19">
        <f t="shared" si="5"/>
        <v>846.4</v>
      </c>
      <c r="F23" s="19">
        <f t="shared" si="5"/>
        <v>1582.3999999999999</v>
      </c>
      <c r="G23" s="19">
        <f t="shared" si="5"/>
        <v>101.19999999999999</v>
      </c>
      <c r="H23" s="19">
        <f t="shared" si="5"/>
        <v>538.19999999999993</v>
      </c>
      <c r="I23" s="19">
        <f t="shared" si="5"/>
        <v>602.59999999999991</v>
      </c>
      <c r="J23" s="19">
        <f t="shared" si="5"/>
        <v>234.6</v>
      </c>
      <c r="K23" s="19">
        <f t="shared" si="5"/>
        <v>772.8</v>
      </c>
      <c r="L23" s="19">
        <f t="shared" si="5"/>
        <v>377.2</v>
      </c>
      <c r="M23" s="19">
        <f t="shared" si="5"/>
        <v>1237.3999999999999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9425.4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6.71</v>
      </c>
      <c r="F32" s="36"/>
      <c r="G32" s="36"/>
      <c r="H32" s="36"/>
      <c r="I32" s="36"/>
      <c r="J32" s="36"/>
      <c r="K32" s="36"/>
      <c r="L32" s="36"/>
      <c r="M32" s="37">
        <v>25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31.71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30.865999999999996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114.99999999999999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145.86599999999999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6.71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25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31.71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30.865999999999996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114.99999999999999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145.86599999999999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4.3499999999999996</v>
      </c>
      <c r="J40" s="36">
        <v>15.16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19.509999999999998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20.009999999999998</v>
      </c>
      <c r="J41" s="22">
        <f t="shared" si="16"/>
        <v>69.73599999999999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89.745999999999981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4.3499999999999996</v>
      </c>
      <c r="J46" s="20">
        <f t="shared" si="19"/>
        <v>15.16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19.509999999999998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20.009999999999998</v>
      </c>
      <c r="J47" s="19">
        <f t="shared" si="19"/>
        <v>69.73599999999999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89.745999999999981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1329.9</v>
      </c>
      <c r="C49" s="44">
        <v>574.33000000000004</v>
      </c>
      <c r="D49" s="44">
        <v>1258.95</v>
      </c>
      <c r="E49" s="44">
        <v>987.71</v>
      </c>
      <c r="F49" s="44">
        <v>1177.76</v>
      </c>
      <c r="G49" s="44">
        <v>362.33</v>
      </c>
      <c r="H49" s="44">
        <v>543.76</v>
      </c>
      <c r="I49" s="44">
        <v>1067.24</v>
      </c>
      <c r="J49" s="44">
        <v>420.37</v>
      </c>
      <c r="K49" s="44">
        <v>713.29</v>
      </c>
      <c r="L49" s="44">
        <v>449.99</v>
      </c>
      <c r="M49" s="45">
        <v>907.68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9793.31</v>
      </c>
    </row>
    <row r="50" spans="1:34" x14ac:dyDescent="0.25">
      <c r="A50" s="17" t="s">
        <v>1</v>
      </c>
      <c r="B50" s="44">
        <v>66.900000000000006</v>
      </c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66.900000000000006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55.11</v>
      </c>
      <c r="C53" s="44">
        <v>90.01</v>
      </c>
      <c r="D53" s="44">
        <v>143.84</v>
      </c>
      <c r="E53" s="44">
        <v>230.89</v>
      </c>
      <c r="F53" s="44">
        <v>265.76</v>
      </c>
      <c r="G53" s="44"/>
      <c r="H53" s="44">
        <v>106.77</v>
      </c>
      <c r="I53" s="44">
        <v>201.39</v>
      </c>
      <c r="J53" s="44"/>
      <c r="K53" s="44"/>
      <c r="L53" s="44">
        <v>241.88</v>
      </c>
      <c r="M53" s="45">
        <v>178.87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1514.52</v>
      </c>
    </row>
    <row r="54" spans="1:34" x14ac:dyDescent="0.25">
      <c r="A54" s="17" t="s">
        <v>114</v>
      </c>
      <c r="B54" s="44">
        <v>34.93</v>
      </c>
      <c r="C54" s="44"/>
      <c r="D54" s="44"/>
      <c r="E54" s="44"/>
      <c r="F54" s="44">
        <v>14.66</v>
      </c>
      <c r="G54" s="44"/>
      <c r="H54" s="44"/>
      <c r="I54" s="44"/>
      <c r="J54" s="44">
        <v>3.91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53.5</v>
      </c>
    </row>
    <row r="55" spans="1:34" x14ac:dyDescent="0.25">
      <c r="A55" s="17" t="s">
        <v>52</v>
      </c>
      <c r="B55" s="44">
        <v>74.8</v>
      </c>
      <c r="C55" s="44">
        <v>32.799999999999997</v>
      </c>
      <c r="D55" s="44">
        <v>57.09</v>
      </c>
      <c r="E55" s="44">
        <v>0</v>
      </c>
      <c r="F55" s="44">
        <v>327.17</v>
      </c>
      <c r="G55" s="44"/>
      <c r="H55" s="44">
        <v>40.159999999999997</v>
      </c>
      <c r="I55" s="44">
        <v>133.87</v>
      </c>
      <c r="J55" s="44">
        <v>13.46</v>
      </c>
      <c r="K55" s="44">
        <v>27.24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706.59</v>
      </c>
    </row>
    <row r="56" spans="1:34" x14ac:dyDescent="0.25">
      <c r="A56" s="17" t="s">
        <v>2</v>
      </c>
      <c r="B56" s="44">
        <v>58.23</v>
      </c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58.23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>
        <v>96.6</v>
      </c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96.6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2271.77</v>
      </c>
      <c r="C64" s="53">
        <f t="shared" ref="C64:AG64" si="21">+C15+C23+C31+C39+C47+C48+C49+C50+C51+C52+C53+C54+C55+C56+C57+C58+C59+C60+C61+C62+C63</f>
        <v>1515.44</v>
      </c>
      <c r="D64" s="53">
        <f t="shared" si="21"/>
        <v>3333.4800000000005</v>
      </c>
      <c r="E64" s="53">
        <f t="shared" si="21"/>
        <v>2113.4659999999999</v>
      </c>
      <c r="F64" s="53">
        <f t="shared" si="21"/>
        <v>3367.75</v>
      </c>
      <c r="G64" s="53">
        <f t="shared" si="21"/>
        <v>590.03</v>
      </c>
      <c r="H64" s="53">
        <f t="shared" si="21"/>
        <v>1306.8900000000001</v>
      </c>
      <c r="I64" s="53">
        <f t="shared" si="21"/>
        <v>2067.1099999999997</v>
      </c>
      <c r="J64" s="53">
        <f t="shared" si="21"/>
        <v>798.57600000000002</v>
      </c>
      <c r="K64" s="53">
        <f t="shared" si="21"/>
        <v>1513.33</v>
      </c>
      <c r="L64" s="53">
        <f t="shared" si="21"/>
        <v>1085.0700000000002</v>
      </c>
      <c r="M64" s="53">
        <f t="shared" si="21"/>
        <v>2438.9499999999998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22401.862000000005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3 N</v>
      </c>
      <c r="E66" s="55" t="str">
        <f t="shared" si="22"/>
        <v>CAJA 4 D</v>
      </c>
      <c r="F66" s="55" t="str">
        <f t="shared" si="22"/>
        <v>CAJA 4 N</v>
      </c>
      <c r="G66" s="55" t="str">
        <f t="shared" si="22"/>
        <v>CAJA 5 D</v>
      </c>
      <c r="H66" s="55" t="str">
        <f t="shared" si="22"/>
        <v>CAJA 6 D</v>
      </c>
      <c r="I66" s="55" t="str">
        <f t="shared" si="22"/>
        <v>CAJA 6 N</v>
      </c>
      <c r="J66" s="55" t="str">
        <f t="shared" si="22"/>
        <v>CAJA 8 D</v>
      </c>
      <c r="K66" s="55" t="str">
        <f t="shared" si="22"/>
        <v>CAJA 8 N</v>
      </c>
      <c r="L66" s="55" t="str">
        <f t="shared" si="22"/>
        <v>CAJA 9 D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2185.58</v>
      </c>
      <c r="C67" s="57">
        <f t="shared" ref="C67:L67" si="23">C12</f>
        <v>1513.28</v>
      </c>
      <c r="D67" s="57">
        <f t="shared" si="23"/>
        <v>3329.05</v>
      </c>
      <c r="E67" s="57">
        <f t="shared" si="23"/>
        <v>2113.4299999999998</v>
      </c>
      <c r="F67" s="57">
        <f t="shared" si="23"/>
        <v>3312.49</v>
      </c>
      <c r="G67" s="57">
        <f t="shared" si="23"/>
        <v>589.51</v>
      </c>
      <c r="H67" s="57">
        <f t="shared" si="23"/>
        <v>1294.6600000000001</v>
      </c>
      <c r="I67" s="57">
        <f t="shared" si="23"/>
        <v>2066.04</v>
      </c>
      <c r="J67" s="57">
        <f t="shared" si="23"/>
        <v>794.02</v>
      </c>
      <c r="K67" s="57">
        <f t="shared" si="23"/>
        <v>1462.12</v>
      </c>
      <c r="L67" s="57">
        <f t="shared" si="23"/>
        <v>1092.72</v>
      </c>
      <c r="M67" s="57">
        <f t="shared" si="22"/>
        <v>2394.4299999999998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22147.33</v>
      </c>
    </row>
    <row r="68" spans="1:34" s="47" customFormat="1" x14ac:dyDescent="0.25">
      <c r="A68" s="58" t="s">
        <v>93</v>
      </c>
      <c r="B68" s="59">
        <f t="shared" ref="B68:AG68" si="24">+B13+B14</f>
        <v>81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30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111</v>
      </c>
    </row>
    <row r="69" spans="1:34" s="47" customFormat="1" x14ac:dyDescent="0.25">
      <c r="A69" s="58" t="s">
        <v>94</v>
      </c>
      <c r="B69" s="59">
        <f>+B67+B68</f>
        <v>2266.58</v>
      </c>
      <c r="C69" s="59">
        <f t="shared" ref="C69:AG69" si="25">+C67+C68</f>
        <v>1513.28</v>
      </c>
      <c r="D69" s="59">
        <f t="shared" si="25"/>
        <v>3329.05</v>
      </c>
      <c r="E69" s="59">
        <f t="shared" si="25"/>
        <v>2113.4299999999998</v>
      </c>
      <c r="F69" s="59">
        <f t="shared" si="25"/>
        <v>3342.49</v>
      </c>
      <c r="G69" s="59">
        <f t="shared" si="25"/>
        <v>589.51</v>
      </c>
      <c r="H69" s="59">
        <f t="shared" si="25"/>
        <v>1294.6600000000001</v>
      </c>
      <c r="I69" s="59">
        <f t="shared" si="25"/>
        <v>2066.04</v>
      </c>
      <c r="J69" s="59">
        <f t="shared" si="25"/>
        <v>794.02</v>
      </c>
      <c r="K69" s="59">
        <f t="shared" si="25"/>
        <v>1462.12</v>
      </c>
      <c r="L69" s="59">
        <f t="shared" si="25"/>
        <v>1092.72</v>
      </c>
      <c r="M69" s="59">
        <f t="shared" si="25"/>
        <v>2394.4299999999998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22258.33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5.1900000000000546</v>
      </c>
      <c r="C70" s="57">
        <f t="shared" si="26"/>
        <v>2.1600000000000819</v>
      </c>
      <c r="D70" s="57">
        <f t="shared" si="26"/>
        <v>4.430000000000291</v>
      </c>
      <c r="E70" s="57">
        <f t="shared" si="26"/>
        <v>3.6000000000058208E-2</v>
      </c>
      <c r="F70" s="57">
        <f t="shared" si="26"/>
        <v>25.260000000000218</v>
      </c>
      <c r="G70" s="57">
        <f t="shared" si="26"/>
        <v>0.51999999999998181</v>
      </c>
      <c r="H70" s="57">
        <f t="shared" si="26"/>
        <v>12.230000000000018</v>
      </c>
      <c r="I70" s="57">
        <f t="shared" si="26"/>
        <v>1.069999999999709</v>
      </c>
      <c r="J70" s="57">
        <f t="shared" si="26"/>
        <v>4.55600000000004</v>
      </c>
      <c r="K70" s="57">
        <f t="shared" si="26"/>
        <v>51.210000000000036</v>
      </c>
      <c r="L70" s="57">
        <f t="shared" si="26"/>
        <v>-7.6499999999998636</v>
      </c>
      <c r="M70" s="57">
        <f t="shared" si="26"/>
        <v>44.519999999999982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143.53200000000061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126</v>
      </c>
      <c r="G71" s="14"/>
      <c r="H71" s="14" t="s">
        <v>127</v>
      </c>
      <c r="I71" s="14"/>
      <c r="J71" s="14"/>
      <c r="K71" s="14" t="s">
        <v>128</v>
      </c>
      <c r="L71" s="14" t="s">
        <v>129</v>
      </c>
      <c r="M71" s="29" t="s">
        <v>130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29" activePane="bottomRight" state="frozen"/>
      <selection pane="topRight" activeCell="B1" sqref="B1"/>
      <selection pane="bottomLeft" activeCell="A5" sqref="A5"/>
      <selection pane="bottomRight" activeCell="AH48" sqref="AH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59</v>
      </c>
      <c r="G11" s="5" t="s">
        <v>61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1559.2</v>
      </c>
      <c r="C12" s="26">
        <v>851.53</v>
      </c>
      <c r="D12" s="26">
        <v>3427.9</v>
      </c>
      <c r="E12" s="26">
        <v>583.79999999999995</v>
      </c>
      <c r="F12" s="26">
        <v>1959.82</v>
      </c>
      <c r="G12" s="26">
        <v>597.98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8980.23</v>
      </c>
      <c r="AI12" s="26">
        <v>8980.2099999999991</v>
      </c>
      <c r="AJ12" s="69">
        <f>+AI12-AH12</f>
        <v>-2.0000000000436557E-2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165.8</v>
      </c>
      <c r="C15" s="23">
        <v>17</v>
      </c>
      <c r="D15" s="23">
        <v>55.1</v>
      </c>
      <c r="E15" s="23"/>
      <c r="F15" s="23">
        <v>237.05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474.95000000000005</v>
      </c>
    </row>
    <row r="16" spans="1:36" s="32" customFormat="1" x14ac:dyDescent="0.25">
      <c r="A16" s="30" t="s">
        <v>20</v>
      </c>
      <c r="B16" s="31">
        <v>112</v>
      </c>
      <c r="C16" s="31">
        <v>87</v>
      </c>
      <c r="D16" s="31">
        <v>343</v>
      </c>
      <c r="E16" s="31">
        <v>41</v>
      </c>
      <c r="F16" s="31">
        <v>128</v>
      </c>
      <c r="G16" s="31">
        <v>74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785</v>
      </c>
      <c r="AJ16" s="70"/>
    </row>
    <row r="17" spans="1:36" s="47" customFormat="1" x14ac:dyDescent="0.25">
      <c r="A17" s="46" t="s">
        <v>27</v>
      </c>
      <c r="B17" s="22">
        <f>B16*$B$8</f>
        <v>515.19999999999993</v>
      </c>
      <c r="C17" s="22">
        <f>C16*$B$8</f>
        <v>400.2</v>
      </c>
      <c r="D17" s="22">
        <f t="shared" ref="D17:AG17" si="2">D16*$B$8</f>
        <v>1577.8</v>
      </c>
      <c r="E17" s="22">
        <f t="shared" si="2"/>
        <v>188.6</v>
      </c>
      <c r="F17" s="22">
        <f t="shared" si="2"/>
        <v>588.79999999999995</v>
      </c>
      <c r="G17" s="22">
        <f t="shared" si="2"/>
        <v>340.4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3610.9999999999995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112</v>
      </c>
      <c r="C22" s="20">
        <f t="shared" ref="C22:AG23" si="5">+C16+C18+C20</f>
        <v>87</v>
      </c>
      <c r="D22" s="20">
        <f t="shared" si="5"/>
        <v>343</v>
      </c>
      <c r="E22" s="20">
        <f t="shared" si="5"/>
        <v>41</v>
      </c>
      <c r="F22" s="20">
        <f t="shared" si="5"/>
        <v>128</v>
      </c>
      <c r="G22" s="20">
        <f t="shared" si="5"/>
        <v>74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785</v>
      </c>
    </row>
    <row r="23" spans="1:36" s="47" customFormat="1" x14ac:dyDescent="0.25">
      <c r="A23" s="48" t="s">
        <v>26</v>
      </c>
      <c r="B23" s="19">
        <f>+B17+B19+B21</f>
        <v>515.19999999999993</v>
      </c>
      <c r="C23" s="19">
        <f t="shared" si="5"/>
        <v>400.2</v>
      </c>
      <c r="D23" s="19">
        <f t="shared" si="5"/>
        <v>1577.8</v>
      </c>
      <c r="E23" s="19">
        <f t="shared" si="5"/>
        <v>188.6</v>
      </c>
      <c r="F23" s="19">
        <f t="shared" si="5"/>
        <v>588.79999999999995</v>
      </c>
      <c r="G23" s="19">
        <f t="shared" si="5"/>
        <v>340.4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3610.9999999999995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25.55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25.55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117.53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117.53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25.55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25.55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117.53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117.53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424.72</v>
      </c>
      <c r="C49" s="44">
        <v>259.89</v>
      </c>
      <c r="D49" s="44">
        <v>1412.55</v>
      </c>
      <c r="E49" s="44">
        <v>290.66000000000003</v>
      </c>
      <c r="F49" s="44">
        <v>797.01</v>
      </c>
      <c r="G49" s="44">
        <v>260.91000000000003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3445.74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452.01</v>
      </c>
      <c r="C53" s="44">
        <v>97.93</v>
      </c>
      <c r="D53" s="44">
        <v>290.31</v>
      </c>
      <c r="E53" s="44">
        <v>108.58</v>
      </c>
      <c r="F53" s="44">
        <v>93.25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1042.08</v>
      </c>
    </row>
    <row r="54" spans="1:34" x14ac:dyDescent="0.25">
      <c r="A54" s="17" t="s">
        <v>114</v>
      </c>
      <c r="B54" s="44"/>
      <c r="C54" s="44">
        <v>52.07</v>
      </c>
      <c r="D54" s="44"/>
      <c r="E54" s="44"/>
      <c r="F54" s="44">
        <v>126.83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178.9</v>
      </c>
    </row>
    <row r="55" spans="1:34" x14ac:dyDescent="0.25">
      <c r="A55" s="17" t="s">
        <v>52</v>
      </c>
      <c r="B55" s="44">
        <v>4.01</v>
      </c>
      <c r="C55" s="44">
        <v>26.68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30.689999999999998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96.6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96.6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1561.74</v>
      </c>
      <c r="C64" s="53">
        <f t="shared" ref="C64:AG64" si="21">+C15+C23+C31+C39+C47+C48+C49+C50+C51+C52+C53+C54+C55+C56+C57+C58+C59+C60+C61+C62+C63</f>
        <v>853.77</v>
      </c>
      <c r="D64" s="53">
        <f t="shared" si="21"/>
        <v>3432.3599999999997</v>
      </c>
      <c r="E64" s="53">
        <f t="shared" si="21"/>
        <v>587.84</v>
      </c>
      <c r="F64" s="53">
        <f t="shared" si="21"/>
        <v>1960.4699999999998</v>
      </c>
      <c r="G64" s="53">
        <f t="shared" si="21"/>
        <v>601.30999999999995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8997.49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5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1559.2</v>
      </c>
      <c r="C67" s="57">
        <f t="shared" ref="C67:L67" si="23">C12</f>
        <v>851.53</v>
      </c>
      <c r="D67" s="57">
        <f t="shared" si="23"/>
        <v>3427.9</v>
      </c>
      <c r="E67" s="57">
        <f t="shared" si="23"/>
        <v>583.79999999999995</v>
      </c>
      <c r="F67" s="57">
        <f t="shared" si="23"/>
        <v>1959.82</v>
      </c>
      <c r="G67" s="57">
        <f t="shared" si="23"/>
        <v>597.98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8980.23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1559.2</v>
      </c>
      <c r="C69" s="59">
        <f t="shared" ref="C69:AG69" si="25">+C67+C68</f>
        <v>851.53</v>
      </c>
      <c r="D69" s="59">
        <f t="shared" si="25"/>
        <v>3427.9</v>
      </c>
      <c r="E69" s="59">
        <f t="shared" si="25"/>
        <v>583.79999999999995</v>
      </c>
      <c r="F69" s="59">
        <f t="shared" si="25"/>
        <v>1959.82</v>
      </c>
      <c r="G69" s="59">
        <f t="shared" si="25"/>
        <v>597.98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8980.23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2.5399999999999636</v>
      </c>
      <c r="C70" s="57">
        <f t="shared" si="26"/>
        <v>2.2400000000000091</v>
      </c>
      <c r="D70" s="57">
        <f t="shared" si="26"/>
        <v>4.4599999999995816</v>
      </c>
      <c r="E70" s="57">
        <f t="shared" si="26"/>
        <v>4.0400000000000773</v>
      </c>
      <c r="F70" s="57">
        <f t="shared" si="26"/>
        <v>0.64999999999986358</v>
      </c>
      <c r="G70" s="57">
        <f t="shared" si="26"/>
        <v>3.3299999999999272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17.259999999999422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121</v>
      </c>
      <c r="F71" s="14"/>
      <c r="G71" s="14" t="s">
        <v>122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E41" sqref="E4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3112.74</v>
      </c>
      <c r="C12" s="26">
        <v>3433.81</v>
      </c>
      <c r="D12" s="26">
        <v>2601.31</v>
      </c>
      <c r="E12" s="26">
        <v>2383.8000000000002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11531.66</v>
      </c>
      <c r="AI12" s="26">
        <v>11531.65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333.25</v>
      </c>
      <c r="C15" s="23">
        <v>598.15</v>
      </c>
      <c r="D15" s="23">
        <v>473.6</v>
      </c>
      <c r="E15" s="23">
        <v>205.5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1610.5</v>
      </c>
    </row>
    <row r="16" spans="1:36" s="32" customFormat="1" x14ac:dyDescent="0.25">
      <c r="A16" s="30" t="s">
        <v>20</v>
      </c>
      <c r="B16" s="31">
        <v>198</v>
      </c>
      <c r="C16" s="31">
        <v>193</v>
      </c>
      <c r="D16" s="31">
        <v>69</v>
      </c>
      <c r="E16" s="31">
        <v>115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575</v>
      </c>
      <c r="AJ16" s="70"/>
    </row>
    <row r="17" spans="1:36" s="47" customFormat="1" x14ac:dyDescent="0.25">
      <c r="A17" s="46" t="s">
        <v>27</v>
      </c>
      <c r="B17" s="22">
        <f>B16*$B$8</f>
        <v>910.8</v>
      </c>
      <c r="C17" s="22">
        <f>C16*$B$8</f>
        <v>887.8</v>
      </c>
      <c r="D17" s="22">
        <f t="shared" ref="D17:AG17" si="2">D16*$B$8</f>
        <v>317.39999999999998</v>
      </c>
      <c r="E17" s="22">
        <f t="shared" si="2"/>
        <v>529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2645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198</v>
      </c>
      <c r="C22" s="20">
        <f t="shared" ref="C22:AG23" si="5">+C16+C18+C20</f>
        <v>193</v>
      </c>
      <c r="D22" s="20">
        <f t="shared" si="5"/>
        <v>69</v>
      </c>
      <c r="E22" s="20">
        <f t="shared" si="5"/>
        <v>115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575</v>
      </c>
    </row>
    <row r="23" spans="1:36" s="47" customFormat="1" x14ac:dyDescent="0.25">
      <c r="A23" s="48" t="s">
        <v>26</v>
      </c>
      <c r="B23" s="19">
        <f>+B17+B19+B21</f>
        <v>910.8</v>
      </c>
      <c r="C23" s="19">
        <f t="shared" si="5"/>
        <v>887.8</v>
      </c>
      <c r="D23" s="19">
        <f t="shared" si="5"/>
        <v>317.39999999999998</v>
      </c>
      <c r="E23" s="19">
        <f t="shared" si="5"/>
        <v>529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2645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17.5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80.5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80.5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17.5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80.5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80.5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1117.17</v>
      </c>
      <c r="C49" s="44">
        <v>1212.79</v>
      </c>
      <c r="D49" s="44">
        <v>1177.1199999999999</v>
      </c>
      <c r="E49" s="44">
        <v>1102.8399999999999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4609.92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753.92</v>
      </c>
      <c r="C53" s="44">
        <v>734.01</v>
      </c>
      <c r="D53" s="44">
        <v>601.02</v>
      </c>
      <c r="E53" s="44">
        <v>466.18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2555.1299999999997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32.33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32.33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3115.1400000000003</v>
      </c>
      <c r="C64" s="53">
        <f t="shared" ref="C64:AG64" si="21">+C15+C23+C31+C39+C47+C48+C49+C50+C51+C52+C53+C54+C55+C56+C57+C58+C59+C60+C61+C62+C63</f>
        <v>3432.75</v>
      </c>
      <c r="D64" s="53">
        <f t="shared" si="21"/>
        <v>2601.4699999999998</v>
      </c>
      <c r="E64" s="53">
        <f t="shared" si="21"/>
        <v>2384.02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11533.380000000001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3112.74</v>
      </c>
      <c r="C67" s="57">
        <f t="shared" ref="C67:L67" si="23">C12</f>
        <v>3433.81</v>
      </c>
      <c r="D67" s="57">
        <f t="shared" si="23"/>
        <v>2601.31</v>
      </c>
      <c r="E67" s="57">
        <f t="shared" si="23"/>
        <v>2383.8000000000002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11531.66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3112.74</v>
      </c>
      <c r="C69" s="59">
        <f t="shared" ref="C69:AG69" si="25">+C67+C68</f>
        <v>3433.81</v>
      </c>
      <c r="D69" s="59">
        <f t="shared" si="25"/>
        <v>2601.31</v>
      </c>
      <c r="E69" s="59">
        <f t="shared" si="25"/>
        <v>2383.8000000000002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11531.66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2.4000000000005457</v>
      </c>
      <c r="C70" s="57">
        <f t="shared" si="26"/>
        <v>-1.0599999999999454</v>
      </c>
      <c r="D70" s="57">
        <f t="shared" si="26"/>
        <v>0.15999999999985448</v>
      </c>
      <c r="E70" s="57">
        <f t="shared" si="26"/>
        <v>0.21999999999979991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1.7200000000002547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C72" sqref="C7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1253.27</v>
      </c>
      <c r="C12" s="26">
        <v>1241.92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2495.19</v>
      </c>
      <c r="AI12" s="26"/>
      <c r="AJ12" s="69">
        <f>+AI12-AH12</f>
        <v>-2495.19</v>
      </c>
    </row>
    <row r="13" spans="1:36" ht="19.5" customHeight="1" x14ac:dyDescent="0.25">
      <c r="A13" s="25" t="s">
        <v>117</v>
      </c>
      <c r="B13" s="26">
        <v>12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>
        <v>12</v>
      </c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96</v>
      </c>
      <c r="C16" s="31">
        <v>59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155</v>
      </c>
      <c r="AJ16" s="70"/>
    </row>
    <row r="17" spans="1:36" s="47" customFormat="1" x14ac:dyDescent="0.25">
      <c r="A17" s="46" t="s">
        <v>27</v>
      </c>
      <c r="B17" s="22">
        <f>B16*$B$8</f>
        <v>441.59999999999997</v>
      </c>
      <c r="C17" s="22">
        <f>C16*$B$8</f>
        <v>271.39999999999998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713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96</v>
      </c>
      <c r="C22" s="20">
        <f t="shared" ref="C22:AG23" si="5">+C16+C18+C20</f>
        <v>59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155</v>
      </c>
    </row>
    <row r="23" spans="1:36" s="47" customFormat="1" x14ac:dyDescent="0.25">
      <c r="A23" s="48" t="s">
        <v>26</v>
      </c>
      <c r="B23" s="19">
        <f>+B17+B19+B21</f>
        <v>441.59999999999997</v>
      </c>
      <c r="C23" s="19">
        <f t="shared" si="5"/>
        <v>271.39999999999998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713</v>
      </c>
    </row>
    <row r="24" spans="1:36" x14ac:dyDescent="0.25">
      <c r="A24" s="13" t="s">
        <v>28</v>
      </c>
      <c r="B24" s="34">
        <v>20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92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92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20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92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92</v>
      </c>
    </row>
    <row r="32" spans="1:36" x14ac:dyDescent="0.25">
      <c r="A32" s="13" t="s">
        <v>34</v>
      </c>
      <c r="B32" s="36">
        <v>15.37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15.37</v>
      </c>
    </row>
    <row r="33" spans="1:34" s="47" customFormat="1" x14ac:dyDescent="0.25">
      <c r="A33" s="46" t="s">
        <v>35</v>
      </c>
      <c r="B33" s="22">
        <f>B32*$B$8</f>
        <v>70.701999999999984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70.701999999999984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15.37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15.37</v>
      </c>
    </row>
    <row r="39" spans="1:34" s="47" customFormat="1" x14ac:dyDescent="0.25">
      <c r="A39" s="48" t="s">
        <v>42</v>
      </c>
      <c r="B39" s="19">
        <f>+B33+B35+B37</f>
        <v>70.701999999999984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70.701999999999984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575.25</v>
      </c>
      <c r="C49" s="44">
        <v>983.83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1559.08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106.75</v>
      </c>
      <c r="C53" s="44">
        <v>32.75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139.5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1286.3019999999999</v>
      </c>
      <c r="C64" s="53">
        <f t="shared" ref="C64:AG64" si="21">+C15+C23+C31+C39+C47+C48+C49+C50+C51+C52+C53+C54+C55+C56+C57+C58+C59+C60+C61+C62+C63</f>
        <v>1287.98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2574.2820000000002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1253.27</v>
      </c>
      <c r="C67" s="57">
        <f t="shared" ref="C67:L67" si="23">C12</f>
        <v>1241.92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2495.19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54</v>
      </c>
    </row>
    <row r="69" spans="1:34" s="47" customFormat="1" x14ac:dyDescent="0.25">
      <c r="A69" s="58" t="s">
        <v>94</v>
      </c>
      <c r="B69" s="59">
        <f>+B67+B68</f>
        <v>1277.27</v>
      </c>
      <c r="C69" s="59">
        <f t="shared" ref="C69:AG69" si="25">+C67+C68</f>
        <v>1271.92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2549.19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9.0319999999999254</v>
      </c>
      <c r="C70" s="57">
        <f t="shared" si="26"/>
        <v>16.059999999999945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25.091999999999871</v>
      </c>
    </row>
    <row r="71" spans="1:34" ht="102.7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640.37</v>
      </c>
      <c r="C12" s="26">
        <v>1142.96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1783.33</v>
      </c>
      <c r="AI12" s="26">
        <v>1783.33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60</v>
      </c>
    </row>
    <row r="16" spans="1:36" s="32" customFormat="1" x14ac:dyDescent="0.25">
      <c r="A16" s="30" t="s">
        <v>20</v>
      </c>
      <c r="B16" s="31">
        <v>31</v>
      </c>
      <c r="C16" s="31">
        <v>170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201</v>
      </c>
      <c r="AJ16" s="70"/>
    </row>
    <row r="17" spans="1:36" s="47" customFormat="1" x14ac:dyDescent="0.25">
      <c r="A17" s="46" t="s">
        <v>27</v>
      </c>
      <c r="B17" s="22">
        <f>B16*$B$8</f>
        <v>142.6</v>
      </c>
      <c r="C17" s="22">
        <f>C16*$B$8</f>
        <v>781.99999999999989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924.59999999999991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170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201</v>
      </c>
    </row>
    <row r="23" spans="1:36" s="47" customFormat="1" x14ac:dyDescent="0.25">
      <c r="A23" s="48" t="s">
        <v>26</v>
      </c>
      <c r="B23" s="19">
        <f>+B17+B19+B21</f>
        <v>142.6</v>
      </c>
      <c r="C23" s="19">
        <f t="shared" si="5"/>
        <v>781.99999999999989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924.59999999999991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10.28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10.28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47.287999999999997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47.287999999999997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10.28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10.28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47.287999999999997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47.287999999999997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349.29</v>
      </c>
      <c r="C49" s="44">
        <v>265.19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614.48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88.94</v>
      </c>
      <c r="C53" s="44">
        <v>88.3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177.24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640.82999999999993</v>
      </c>
      <c r="C64" s="53">
        <f t="shared" ref="C64:AG64" si="21">+C15+C23+C31+C39+C47+C48+C49+C50+C51+C52+C53+C54+C55+C56+C57+C58+C59+C60+C61+C62+C63</f>
        <v>1182.7779999999998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1823.6079999999997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640.37</v>
      </c>
      <c r="C67" s="57">
        <f t="shared" ref="C67:L67" si="23">C12</f>
        <v>1142.96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1783.33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640.37</v>
      </c>
      <c r="C69" s="59">
        <f t="shared" ref="C69:AG69" si="25">+C67+C68</f>
        <v>1142.96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1783.33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0.45999999999992269</v>
      </c>
      <c r="C70" s="57">
        <f t="shared" si="26"/>
        <v>39.817999999999756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40.277999999999679</v>
      </c>
    </row>
    <row r="71" spans="1:34" ht="96" customHeight="1" x14ac:dyDescent="0.25">
      <c r="A71" s="77" t="s">
        <v>96</v>
      </c>
      <c r="B71" s="14"/>
      <c r="C71" s="14" t="s">
        <v>125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G6" sqref="AG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58</v>
      </c>
      <c r="E11" s="5" t="s">
        <v>60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2331.4699999999998</v>
      </c>
      <c r="C12" s="26">
        <v>3291.57</v>
      </c>
      <c r="D12" s="26">
        <v>3964.39</v>
      </c>
      <c r="E12" s="26">
        <v>3027.43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12614.86</v>
      </c>
      <c r="AI12" s="26">
        <v>12614.87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82.7</v>
      </c>
      <c r="C15" s="23">
        <v>84.5</v>
      </c>
      <c r="D15" s="23">
        <v>358</v>
      </c>
      <c r="E15" s="23">
        <v>268.89999999999998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794.1</v>
      </c>
    </row>
    <row r="16" spans="1:36" s="32" customFormat="1" x14ac:dyDescent="0.25">
      <c r="A16" s="30" t="s">
        <v>20</v>
      </c>
      <c r="B16" s="31">
        <v>178</v>
      </c>
      <c r="C16" s="31">
        <v>354</v>
      </c>
      <c r="D16" s="31">
        <v>342</v>
      </c>
      <c r="E16" s="31">
        <v>283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1157</v>
      </c>
      <c r="AJ16" s="70"/>
    </row>
    <row r="17" spans="1:36" s="47" customFormat="1" x14ac:dyDescent="0.25">
      <c r="A17" s="46" t="s">
        <v>27</v>
      </c>
      <c r="B17" s="22">
        <f>B16*$B$8</f>
        <v>818.8</v>
      </c>
      <c r="C17" s="22">
        <f>C16*$B$8</f>
        <v>1628.3999999999999</v>
      </c>
      <c r="D17" s="22">
        <f t="shared" ref="D17:AG17" si="2">D16*$B$8</f>
        <v>1573.1999999999998</v>
      </c>
      <c r="E17" s="22">
        <f t="shared" si="2"/>
        <v>1301.8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5322.2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178</v>
      </c>
      <c r="C22" s="20">
        <f t="shared" ref="C22:AG23" si="5">+C16+C18+C20</f>
        <v>354</v>
      </c>
      <c r="D22" s="20">
        <f t="shared" si="5"/>
        <v>342</v>
      </c>
      <c r="E22" s="20">
        <f t="shared" si="5"/>
        <v>283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1157</v>
      </c>
    </row>
    <row r="23" spans="1:36" s="47" customFormat="1" x14ac:dyDescent="0.25">
      <c r="A23" s="48" t="s">
        <v>26</v>
      </c>
      <c r="B23" s="19">
        <f>+B17+B19+B21</f>
        <v>818.8</v>
      </c>
      <c r="C23" s="19">
        <f t="shared" si="5"/>
        <v>1628.3999999999999</v>
      </c>
      <c r="D23" s="19">
        <f t="shared" si="5"/>
        <v>1573.1999999999998</v>
      </c>
      <c r="E23" s="19">
        <f t="shared" si="5"/>
        <v>1301.8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5322.2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986.1</v>
      </c>
      <c r="C49" s="44"/>
      <c r="D49" s="44"/>
      <c r="E49" s="44">
        <v>1457.68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2443.7800000000002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1352.43</v>
      </c>
      <c r="D52" s="44">
        <v>1398.87</v>
      </c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2751.3</v>
      </c>
    </row>
    <row r="53" spans="1:34" x14ac:dyDescent="0.25">
      <c r="A53" s="17" t="s">
        <v>18</v>
      </c>
      <c r="B53" s="44">
        <v>415.76</v>
      </c>
      <c r="C53" s="44">
        <v>219.32</v>
      </c>
      <c r="D53" s="44">
        <v>633.99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1269.07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31.05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7.54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7.54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2334.41</v>
      </c>
      <c r="C64" s="53">
        <f t="shared" ref="C64:AG64" si="21">+C15+C23+C31+C39+C47+C48+C49+C50+C51+C52+C53+C54+C55+C56+C57+C58+C59+C60+C61+C62+C63</f>
        <v>3292.19</v>
      </c>
      <c r="D64" s="53">
        <f t="shared" si="21"/>
        <v>3964.0599999999995</v>
      </c>
      <c r="E64" s="53">
        <f t="shared" si="21"/>
        <v>3028.38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12619.04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N</v>
      </c>
      <c r="E66" s="55" t="str">
        <f t="shared" si="22"/>
        <v>CAJA 4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2331.4699999999998</v>
      </c>
      <c r="C67" s="57">
        <f t="shared" ref="C67:L67" si="23">C12</f>
        <v>3291.57</v>
      </c>
      <c r="D67" s="57">
        <f t="shared" si="23"/>
        <v>3964.39</v>
      </c>
      <c r="E67" s="57">
        <f t="shared" si="23"/>
        <v>3027.43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12614.86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2331.4699999999998</v>
      </c>
      <c r="C69" s="59">
        <f t="shared" ref="C69:AG69" si="25">+C67+C68</f>
        <v>3291.57</v>
      </c>
      <c r="D69" s="59">
        <f t="shared" si="25"/>
        <v>3964.39</v>
      </c>
      <c r="E69" s="59">
        <f t="shared" si="25"/>
        <v>3027.43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12614.86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2.9400000000000546</v>
      </c>
      <c r="C70" s="57">
        <f t="shared" si="26"/>
        <v>0.61999999999989086</v>
      </c>
      <c r="D70" s="57">
        <f t="shared" si="26"/>
        <v>-0.33000000000038199</v>
      </c>
      <c r="E70" s="57">
        <f t="shared" si="26"/>
        <v>0.95000000000027285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4.1799999999998363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2022-01-06T19:13:00Z</dcterms:modified>
</cp:coreProperties>
</file>