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ENERO 2022\"/>
    </mc:Choice>
  </mc:AlternateContent>
  <bookViews>
    <workbookView xWindow="0" yWindow="0" windowWidth="19200" windowHeight="11205" firstSheet="5" activeTab="5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E25" i="151"/>
  <c r="AD25" i="151"/>
  <c r="AC25" i="151"/>
  <c r="AB25" i="151"/>
  <c r="AA25" i="151"/>
  <c r="Z25" i="151"/>
  <c r="Y25" i="151"/>
  <c r="X25" i="151"/>
  <c r="W25" i="151"/>
  <c r="V25" i="151"/>
  <c r="U25" i="151"/>
  <c r="T25" i="151"/>
  <c r="S25" i="151"/>
  <c r="R25" i="151"/>
  <c r="Q25" i="151"/>
  <c r="P25" i="151"/>
  <c r="O25" i="151"/>
  <c r="N25" i="151"/>
  <c r="M25" i="151"/>
  <c r="L25" i="151"/>
  <c r="K25" i="151"/>
  <c r="J25" i="151"/>
  <c r="I25" i="151"/>
  <c r="H25" i="151"/>
  <c r="G25" i="151"/>
  <c r="F25" i="151"/>
  <c r="E25" i="151"/>
  <c r="D25" i="15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E25" i="150"/>
  <c r="AD25" i="150"/>
  <c r="AC25" i="150"/>
  <c r="AB25" i="150"/>
  <c r="AA25" i="150"/>
  <c r="Z25" i="150"/>
  <c r="Y25" i="150"/>
  <c r="X25" i="150"/>
  <c r="W25" i="150"/>
  <c r="V25" i="150"/>
  <c r="U25" i="150"/>
  <c r="T25" i="150"/>
  <c r="S25" i="150"/>
  <c r="R25" i="150"/>
  <c r="Q25" i="150"/>
  <c r="P25" i="150"/>
  <c r="O25" i="150"/>
  <c r="N25" i="150"/>
  <c r="M25" i="150"/>
  <c r="L25" i="150"/>
  <c r="K25" i="150"/>
  <c r="J25" i="150"/>
  <c r="I25" i="150"/>
  <c r="H25" i="150"/>
  <c r="G25" i="150"/>
  <c r="F25" i="150"/>
  <c r="E25" i="150"/>
  <c r="D25" i="150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E25" i="149"/>
  <c r="AD25" i="149"/>
  <c r="AC25" i="149"/>
  <c r="AB25" i="149"/>
  <c r="AA25" i="149"/>
  <c r="Z25" i="149"/>
  <c r="Y25" i="149"/>
  <c r="X25" i="149"/>
  <c r="W25" i="149"/>
  <c r="V25" i="149"/>
  <c r="U25" i="149"/>
  <c r="T25" i="149"/>
  <c r="S25" i="149"/>
  <c r="R25" i="149"/>
  <c r="Q25" i="149"/>
  <c r="P25" i="149"/>
  <c r="O25" i="149"/>
  <c r="N25" i="149"/>
  <c r="M25" i="149"/>
  <c r="L25" i="149"/>
  <c r="K25" i="149"/>
  <c r="J25" i="149"/>
  <c r="I25" i="149"/>
  <c r="H25" i="149"/>
  <c r="G25" i="149"/>
  <c r="F25" i="149"/>
  <c r="E25" i="149"/>
  <c r="D25" i="149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H31" i="149" l="1"/>
  <c r="P31" i="149"/>
  <c r="X31" i="149"/>
  <c r="AF31" i="149"/>
  <c r="D31" i="150"/>
  <c r="L31" i="150"/>
  <c r="P31" i="150"/>
  <c r="X31" i="150"/>
  <c r="AF31" i="150"/>
  <c r="D31" i="151"/>
  <c r="H31" i="151"/>
  <c r="L31" i="151"/>
  <c r="P31" i="151"/>
  <c r="T31" i="151"/>
  <c r="X31" i="151"/>
  <c r="AB31" i="151"/>
  <c r="AF31" i="151"/>
  <c r="D31" i="149"/>
  <c r="L31" i="149"/>
  <c r="T31" i="149"/>
  <c r="AB31" i="149"/>
  <c r="H31" i="150"/>
  <c r="T31" i="150"/>
  <c r="AB31" i="150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B64" i="149" s="1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AG64" i="149"/>
  <c r="AG70" i="149" s="1"/>
  <c r="Q64" i="149"/>
  <c r="Q70" i="149" s="1"/>
  <c r="AH23" i="149"/>
  <c r="F11" i="145" s="1"/>
  <c r="AH23" i="151"/>
  <c r="H11" i="145" s="1"/>
  <c r="B64" i="150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0"/>
  <c r="B70" i="149"/>
  <c r="AH64" i="149" l="1"/>
  <c r="F52" i="145" s="1"/>
  <c r="F54" i="145" s="1"/>
  <c r="AH70" i="15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U39" i="40" s="1"/>
  <c r="V33" i="40"/>
  <c r="W33" i="40"/>
  <c r="X33" i="40"/>
  <c r="Y33" i="40"/>
  <c r="Z33" i="40"/>
  <c r="Z39" i="40" s="1"/>
  <c r="AA33" i="40"/>
  <c r="AB33" i="40"/>
  <c r="AC33" i="40"/>
  <c r="AD33" i="40"/>
  <c r="AE33" i="40"/>
  <c r="AF33" i="40"/>
  <c r="AG33" i="40"/>
  <c r="T35" i="40"/>
  <c r="T39" i="40" s="1"/>
  <c r="U35" i="40"/>
  <c r="V35" i="40"/>
  <c r="W35" i="40"/>
  <c r="X35" i="40"/>
  <c r="X39" i="40" s="1"/>
  <c r="Y35" i="40"/>
  <c r="Z35" i="40"/>
  <c r="AA35" i="40"/>
  <c r="AB35" i="40"/>
  <c r="AB39" i="40" s="1"/>
  <c r="AC35" i="40"/>
  <c r="AD35" i="40"/>
  <c r="AE35" i="40"/>
  <c r="AF35" i="40"/>
  <c r="AF39" i="40" s="1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V39" i="40"/>
  <c r="AD39" i="40"/>
  <c r="T41" i="40"/>
  <c r="U41" i="40"/>
  <c r="V41" i="40"/>
  <c r="W41" i="40"/>
  <c r="X41" i="40"/>
  <c r="Y41" i="40"/>
  <c r="Z41" i="40"/>
  <c r="AA41" i="40"/>
  <c r="AB41" i="40"/>
  <c r="AB47" i="40" s="1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W47" i="40"/>
  <c r="AA47" i="40"/>
  <c r="AE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U23" i="40"/>
  <c r="Y23" i="40"/>
  <c r="AC23" i="40"/>
  <c r="AG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T47" i="40" l="1"/>
  <c r="AE39" i="40"/>
  <c r="Z23" i="40"/>
  <c r="AD47" i="40"/>
  <c r="AA39" i="40"/>
  <c r="W39" i="40"/>
  <c r="AG39" i="40"/>
  <c r="AC39" i="40"/>
  <c r="Y39" i="40"/>
  <c r="V23" i="40"/>
  <c r="Z47" i="40"/>
  <c r="AF47" i="40"/>
  <c r="X47" i="40"/>
  <c r="AD23" i="40"/>
  <c r="V47" i="40"/>
  <c r="AF69" i="40"/>
  <c r="AB69" i="40"/>
  <c r="X69" i="40"/>
  <c r="T69" i="40"/>
  <c r="P69" i="40"/>
  <c r="AF23" i="40"/>
  <c r="AB23" i="40"/>
  <c r="AB64" i="40" s="1"/>
  <c r="AB70" i="40" s="1"/>
  <c r="X23" i="40"/>
  <c r="T23" i="40"/>
  <c r="T64" i="40" s="1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V31" i="40"/>
  <c r="T31" i="40"/>
  <c r="AH30" i="40"/>
  <c r="B18" i="145" s="1"/>
  <c r="J18" i="145" s="1"/>
  <c r="AG31" i="40"/>
  <c r="AE31" i="40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Z64" i="40"/>
  <c r="Z70" i="40" s="1"/>
  <c r="B67" i="40"/>
  <c r="B22" i="40"/>
  <c r="M33" i="40"/>
  <c r="N33" i="40"/>
  <c r="O33" i="40"/>
  <c r="O39" i="40" s="1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N47" i="40" s="1"/>
  <c r="O41" i="40"/>
  <c r="P41" i="40"/>
  <c r="Q41" i="40"/>
  <c r="R41" i="40"/>
  <c r="R47" i="40" s="1"/>
  <c r="S41" i="40"/>
  <c r="M43" i="40"/>
  <c r="N43" i="40"/>
  <c r="O43" i="40"/>
  <c r="P43" i="40"/>
  <c r="P47" i="40" s="1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G69" i="40" s="1"/>
  <c r="H67" i="40"/>
  <c r="I67" i="40"/>
  <c r="J67" i="40"/>
  <c r="K67" i="40"/>
  <c r="K69" i="40" s="1"/>
  <c r="L67" i="40"/>
  <c r="L69" i="40" s="1"/>
  <c r="C68" i="40"/>
  <c r="D68" i="40"/>
  <c r="E68" i="40"/>
  <c r="E69" i="40" s="1"/>
  <c r="F68" i="40"/>
  <c r="G68" i="40"/>
  <c r="H68" i="40"/>
  <c r="I68" i="40"/>
  <c r="I69" i="40" s="1"/>
  <c r="J68" i="40"/>
  <c r="K68" i="40"/>
  <c r="L68" i="40"/>
  <c r="C69" i="40"/>
  <c r="H69" i="40"/>
  <c r="B68" i="40"/>
  <c r="C17" i="40"/>
  <c r="V64" i="40" l="1"/>
  <c r="V70" i="40" s="1"/>
  <c r="AG64" i="40"/>
  <c r="AG70" i="40" s="1"/>
  <c r="AD64" i="40"/>
  <c r="AD70" i="40" s="1"/>
  <c r="AC64" i="40"/>
  <c r="AC70" i="40" s="1"/>
  <c r="Y64" i="40"/>
  <c r="Y70" i="40" s="1"/>
  <c r="D69" i="40"/>
  <c r="AE64" i="40"/>
  <c r="AE70" i="40" s="1"/>
  <c r="Q39" i="40"/>
  <c r="M39" i="40"/>
  <c r="X64" i="40"/>
  <c r="X70" i="40" s="1"/>
  <c r="AF64" i="40"/>
  <c r="AF70" i="40" s="1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O23" i="40"/>
  <c r="O64" i="40" s="1"/>
  <c r="O70" i="40" s="1"/>
  <c r="N23" i="40"/>
  <c r="M23" i="40"/>
  <c r="S64" i="40" l="1"/>
  <c r="S70" i="40" s="1"/>
  <c r="P64" i="40"/>
  <c r="P70" i="40" s="1"/>
  <c r="AH69" i="40"/>
  <c r="M64" i="40"/>
  <c r="M70" i="40" s="1"/>
  <c r="Q64" i="40"/>
  <c r="Q70" i="40" s="1"/>
  <c r="N64" i="40"/>
  <c r="N70" i="40" s="1"/>
  <c r="C41" i="40"/>
  <c r="C47" i="40" s="1"/>
  <c r="D41" i="40"/>
  <c r="E41" i="40"/>
  <c r="E47" i="40" s="1"/>
  <c r="F41" i="40"/>
  <c r="G41" i="40"/>
  <c r="G47" i="40" s="1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D39" i="40" s="1"/>
  <c r="E33" i="40"/>
  <c r="F33" i="40"/>
  <c r="G33" i="40"/>
  <c r="H33" i="40"/>
  <c r="I33" i="40"/>
  <c r="J33" i="40"/>
  <c r="K33" i="40"/>
  <c r="L33" i="40"/>
  <c r="L39" i="40" s="1"/>
  <c r="C35" i="40"/>
  <c r="D35" i="40"/>
  <c r="E35" i="40"/>
  <c r="E39" i="40" s="1"/>
  <c r="F35" i="40"/>
  <c r="G35" i="40"/>
  <c r="H35" i="40"/>
  <c r="I35" i="40"/>
  <c r="I39" i="40" s="1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E31" i="40" s="1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E23" i="40" s="1"/>
  <c r="F17" i="40"/>
  <c r="G17" i="40"/>
  <c r="G23" i="40" s="1"/>
  <c r="H17" i="40"/>
  <c r="I17" i="40"/>
  <c r="J17" i="40"/>
  <c r="K17" i="40"/>
  <c r="K23" i="40" s="1"/>
  <c r="L17" i="40"/>
  <c r="C19" i="40"/>
  <c r="D19" i="40"/>
  <c r="E19" i="40"/>
  <c r="F19" i="40"/>
  <c r="G19" i="40"/>
  <c r="H19" i="40"/>
  <c r="I19" i="40"/>
  <c r="J19" i="40"/>
  <c r="K19" i="40"/>
  <c r="L19" i="40"/>
  <c r="C21" i="40"/>
  <c r="C23" i="40" s="1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30" i="40"/>
  <c r="D30" i="40"/>
  <c r="E30" i="40"/>
  <c r="F30" i="40"/>
  <c r="G30" i="40"/>
  <c r="H30" i="40"/>
  <c r="I30" i="40"/>
  <c r="J30" i="40"/>
  <c r="K30" i="40"/>
  <c r="L30" i="40"/>
  <c r="C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F39" i="40"/>
  <c r="J39" i="40"/>
  <c r="C46" i="40"/>
  <c r="D46" i="40"/>
  <c r="E46" i="40"/>
  <c r="F46" i="40"/>
  <c r="G46" i="40"/>
  <c r="H46" i="40"/>
  <c r="I46" i="40"/>
  <c r="J46" i="40"/>
  <c r="K46" i="40"/>
  <c r="L46" i="40"/>
  <c r="K47" i="40"/>
  <c r="B38" i="40"/>
  <c r="G31" i="40" l="1"/>
  <c r="I23" i="40"/>
  <c r="H39" i="40"/>
  <c r="I47" i="40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G64" i="40" s="1"/>
  <c r="G70" i="40" s="1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L64" i="40" s="1"/>
  <c r="L70" i="40" s="1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K64" i="40"/>
  <c r="K70" i="40" s="1"/>
  <c r="I64" i="40"/>
  <c r="I70" i="40" s="1"/>
  <c r="E64" i="40"/>
  <c r="E70" i="40" s="1"/>
  <c r="B23" i="40"/>
  <c r="H64" i="40" l="1"/>
  <c r="H70" i="40" s="1"/>
  <c r="D64" i="40"/>
  <c r="D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<sst xmlns="http://schemas.openxmlformats.org/spreadsheetml/2006/main" count="755" uniqueCount="137">
  <si>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</si>
  <si>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</si>
  <si>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</si>
  <si>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</si>
  <si>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</si>
  <si>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</si>
  <si>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</si>
  <si>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</si>
  <si>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</si>
  <si>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</si>
  <si>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</si>
  <si>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</si>
  <si>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</si>
  <si>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</si>
  <si>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</si>
  <si>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</si>
  <si>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</si>
  <si>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</si>
  <si>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</si>
  <si>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</si>
  <si>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</si>
  <si>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</si>
  <si>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</si>
  <si>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</si>
  <si>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</si>
  <si>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</si>
  <si>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</si>
  <si>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</si>
  <si>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</si>
  <si>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</si>
  <si>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</si>
  <si>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</si>
  <si>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</si>
  <si>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</si>
  <si>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</si>
  <si>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</si>
  <si>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</si>
  <si>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</si>
  <si>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</si>
  <si>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</si>
  <si>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</si>
  <si>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</si>
  <si>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</si>
  <si>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</si>
  <si>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</si>
  <si>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</si>
  <si>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</si>
  <si>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</si>
  <si>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</si>
  <si>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</si>
  <si>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</si>
  <si>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</si>
  <si>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</si>
  <si>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</si>
  <si>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</si>
  <si>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</si>
  <si>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</si>
  <si>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</si>
  <si>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</si>
  <si>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</si>
  <si>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</si>
  <si>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</si>
  <si>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</si>
  <si>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</si>
  <si>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</si>
  <si>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</si>
  <si>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</si>
  <si>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</si>
  <si>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</si>
  <si>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</si>
  <si>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</si>
  <si>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</si>
  <si>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</si>
  <si>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</si>
  <si>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</si>
  <si>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</si>
  <si>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</si>
  <si>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</si>
  <si>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</si>
  <si>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</si>
  <si>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</si>
  <si>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</si>
  <si>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</si>
  <si>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</si>
  <si>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</si>
  <si>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</si>
  <si>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</si>
  <si>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</si>
  <si>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</si>
  <si>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</si>
  <si>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</si>
  <si>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</si>
  <si>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</si>
  <si>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</si>
  <si>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</si>
  <si>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</si>
  <si>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</si>
  <si>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</si>
  <si>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</si>
  <si>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</si>
  <si>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</si>
  <si>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</si>
  <si>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</si>
  <si>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</si>
  <si>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</si>
  <si>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</si>
  <si>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</si>
  <si>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</si>
  <si>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</si>
  <si>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</si>
  <si>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</si>
  <si>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</si>
  <si>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</si>
  <si>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</si>
  <si>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</si>
  <si>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</si>
  <si>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</si>
  <si>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</si>
  <si>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</si>
  <si>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</si>
  <si>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</si>
  <si>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R/F 17.50</t>
  </si>
  <si>
    <t>NOTA A CREDITO 5$.</t>
  </si>
  <si>
    <t>FALTANTE DEBITO.</t>
  </si>
  <si>
    <t>FALTANTE 1$.</t>
  </si>
  <si>
    <t>R/F 10.00</t>
  </si>
  <si>
    <t>R/F 65.50</t>
  </si>
  <si>
    <t>R/F 8.00</t>
  </si>
  <si>
    <t>R/F 1.50</t>
  </si>
  <si>
    <t>R/F 55.50</t>
  </si>
  <si>
    <t>FALTANTE 19$.</t>
  </si>
  <si>
    <t>R/F 16.00</t>
  </si>
  <si>
    <t>R/F 36.60</t>
  </si>
  <si>
    <t>R/F 25.00</t>
  </si>
  <si>
    <t>MAL REGISTRO 1$.</t>
  </si>
  <si>
    <t>R/F 40.10</t>
  </si>
  <si>
    <t>MAL REGISTO 0.64$.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</si>
</sst>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54446.17</v>
      </c>
      <c r="C2" s="43">
        <f>MODELO!AH12</f>
        <v>23346.339999999997</v>
      </c>
      <c r="D2" s="43">
        <f>EXQUISITECES!AH12</f>
        <v>9583.5299999999988</v>
      </c>
      <c r="E2" s="43">
        <f>HOYADA!AH12</f>
        <v>8619.84</v>
      </c>
      <c r="F2" s="43">
        <f>FARMASTOP!AH12</f>
        <v>2912.54</v>
      </c>
      <c r="G2" s="43">
        <f>BOCAS!AH12</f>
        <v>1524.9099999999999</v>
      </c>
      <c r="H2" s="43">
        <f>LAGUNETICA!AH12</f>
        <v>12465.31</v>
      </c>
      <c r="I2" s="43">
        <f>SANANTONIO!AH12</f>
        <v>0</v>
      </c>
      <c r="J2" s="43">
        <f>SUM(B2:I2)</f>
        <v>112898.63999999998</v>
      </c>
    </row>
    <row r="3" spans="1:10" x14ac:dyDescent="0.25">
      <c r="A3" s="46" t="s">
        <v>0</v>
      </c>
      <c r="B3" s="43">
        <f>AUTOMERCADO!AH15</f>
        <v>1113.3</v>
      </c>
      <c r="C3" s="43">
        <f>MODELO!AH15</f>
        <v>379.35</v>
      </c>
      <c r="D3" s="43">
        <f>EXQUISITECES!AH15</f>
        <v>386.84999999999997</v>
      </c>
      <c r="E3" s="43">
        <f>HOYADA!AH15</f>
        <v>1211.6500000000001</v>
      </c>
      <c r="F3" s="43">
        <f>FARMASTOP!AH15</f>
        <v>0</v>
      </c>
      <c r="G3" s="43">
        <f>BOCAS!AH15</f>
        <v>10</v>
      </c>
      <c r="H3" s="43">
        <f>LAGUNETICA!AH15</f>
        <v>1098.5</v>
      </c>
      <c r="I3" s="43">
        <f>SANANTONIO!AH15</f>
        <v>0</v>
      </c>
      <c r="J3" s="43">
        <f t="shared" ref="J3:J52" si="0">SUM(B3:I3)</f>
        <v>4199.6499999999996</v>
      </c>
    </row>
    <row r="4" spans="1:10" x14ac:dyDescent="0.25">
      <c r="A4" s="73" t="s">
        <v>20</v>
      </c>
      <c r="B4" s="43">
        <f>AUTOMERCADO!AH16</f>
        <v>5374</v>
      </c>
      <c r="C4" s="43">
        <f>MODELO!AH16</f>
        <v>2036</v>
      </c>
      <c r="D4" s="43">
        <f>EXQUISITECES!AH16</f>
        <v>839</v>
      </c>
      <c r="E4" s="43">
        <f>HOYADA!AH16</f>
        <v>501</v>
      </c>
      <c r="F4" s="43">
        <f>FARMASTOP!AH16</f>
        <v>314</v>
      </c>
      <c r="G4" s="43">
        <f>BOCAS!AH16</f>
        <v>163</v>
      </c>
      <c r="H4" s="43">
        <f>LAGUNETICA!AH16</f>
        <v>1208</v>
      </c>
      <c r="I4" s="43">
        <f>SANANTONIO!AH16</f>
        <v>0</v>
      </c>
      <c r="J4" s="43">
        <f t="shared" si="0"/>
        <v>10435</v>
      </c>
    </row>
    <row r="5" spans="1:10" x14ac:dyDescent="0.25">
      <c r="A5" s="46" t="s">
        <v>27</v>
      </c>
      <c r="B5" s="43">
        <f>AUTOMERCADO!AH17</f>
        <v>24720.400000000001</v>
      </c>
      <c r="C5" s="43">
        <f>MODELO!AH17</f>
        <v>9365.5999999999985</v>
      </c>
      <c r="D5" s="43">
        <f>EXQUISITECES!AH17</f>
        <v>3859.4</v>
      </c>
      <c r="E5" s="43">
        <f>HOYADA!AH17</f>
        <v>2304.6</v>
      </c>
      <c r="F5" s="43">
        <f>FARMASTOP!AH17</f>
        <v>1444.3999999999999</v>
      </c>
      <c r="G5" s="43">
        <f>BOCAS!AH17</f>
        <v>757.95</v>
      </c>
      <c r="H5" s="43">
        <f>LAGUNETICA!AH17</f>
        <v>5556.7999999999993</v>
      </c>
      <c r="I5" s="43">
        <f>SANANTONIO!AH17</f>
        <v>0</v>
      </c>
      <c r="J5" s="43">
        <f t="shared" si="0"/>
        <v>48009.149999999994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5374</v>
      </c>
      <c r="C10" s="43">
        <f>MODELO!AH22</f>
        <v>2036</v>
      </c>
      <c r="D10" s="43">
        <f>EXQUISITECES!AH22</f>
        <v>839</v>
      </c>
      <c r="E10" s="43">
        <f>HOYADA!AH22</f>
        <v>501</v>
      </c>
      <c r="F10" s="43">
        <f>FARMASTOP!AH22</f>
        <v>314</v>
      </c>
      <c r="G10" s="43">
        <f>BOCAS!AH22</f>
        <v>163</v>
      </c>
      <c r="H10" s="43">
        <f>LAGUNETICA!AH22</f>
        <v>1208</v>
      </c>
      <c r="I10" s="43">
        <f>SANANTONIO!AH22</f>
        <v>0</v>
      </c>
      <c r="J10" s="43">
        <f t="shared" si="0"/>
        <v>10435</v>
      </c>
    </row>
    <row r="11" spans="1:10" x14ac:dyDescent="0.25">
      <c r="A11" s="48" t="s">
        <v>26</v>
      </c>
      <c r="B11" s="43">
        <f>AUTOMERCADO!AH23</f>
        <v>24720.400000000001</v>
      </c>
      <c r="C11" s="43">
        <f>MODELO!AH23</f>
        <v>9365.5999999999985</v>
      </c>
      <c r="D11" s="43">
        <f>EXQUISITECES!AH23</f>
        <v>3859.4</v>
      </c>
      <c r="E11" s="43">
        <f>HOYADA!AH23</f>
        <v>2304.6</v>
      </c>
      <c r="F11" s="43">
        <f>FARMASTOP!AH23</f>
        <v>1444.3999999999999</v>
      </c>
      <c r="G11" s="43">
        <f>BOCAS!AH23</f>
        <v>757.95</v>
      </c>
      <c r="H11" s="43">
        <f>LAGUNETICA!AH23</f>
        <v>5556.7999999999993</v>
      </c>
      <c r="I11" s="43">
        <f>SANANTONIO!AH23</f>
        <v>0</v>
      </c>
      <c r="J11" s="43">
        <f t="shared" si="0"/>
        <v>48009.149999999994</v>
      </c>
    </row>
    <row r="12" spans="1:10" x14ac:dyDescent="0.25">
      <c r="A12" s="46" t="s">
        <v>28</v>
      </c>
      <c r="B12" s="43">
        <f>AUTOMERCADO!AH24</f>
        <v>100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100</v>
      </c>
    </row>
    <row r="13" spans="1:10" x14ac:dyDescent="0.25">
      <c r="A13" s="46" t="s">
        <v>31</v>
      </c>
      <c r="B13" s="43">
        <f>AUTOMERCADO!AH25</f>
        <v>459.99999999999994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459.99999999999994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100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100</v>
      </c>
    </row>
    <row r="19" spans="1:10" x14ac:dyDescent="0.25">
      <c r="A19" s="48" t="s">
        <v>33</v>
      </c>
      <c r="B19" s="43">
        <f>AUTOMERCADO!AH31</f>
        <v>459.99999999999994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459.99999999999994</v>
      </c>
    </row>
    <row r="20" spans="1:10" x14ac:dyDescent="0.25">
      <c r="A20" s="46" t="s">
        <v>34</v>
      </c>
      <c r="B20" s="43">
        <f>AUTOMERCADO!AH32</f>
        <v>612.54000000000008</v>
      </c>
      <c r="C20" s="43">
        <f>MODELO!AH32</f>
        <v>87.92</v>
      </c>
      <c r="D20" s="43">
        <f>EXQUISITECES!AH32</f>
        <v>0</v>
      </c>
      <c r="E20" s="43">
        <f>HOYADA!AH32</f>
        <v>23.82</v>
      </c>
      <c r="F20" s="43">
        <f>FARMASTOP!AH32</f>
        <v>6.86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731.1400000000001</v>
      </c>
    </row>
    <row r="21" spans="1:10" x14ac:dyDescent="0.25">
      <c r="A21" s="46" t="s">
        <v>35</v>
      </c>
      <c r="B21" s="43">
        <f>AUTOMERCADO!AH33</f>
        <v>2817.6839999999993</v>
      </c>
      <c r="C21" s="43">
        <f>MODELO!AH33</f>
        <v>404.43199999999996</v>
      </c>
      <c r="D21" s="43">
        <f>EXQUISITECES!AH33</f>
        <v>0</v>
      </c>
      <c r="E21" s="43">
        <f>HOYADA!AH33</f>
        <v>109.57199999999999</v>
      </c>
      <c r="F21" s="43">
        <f>FARMASTOP!AH33</f>
        <v>31.555999999999997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3363.2439999999992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612.54000000000008</v>
      </c>
      <c r="C26" s="43">
        <f>MODELO!AH38</f>
        <v>87.92</v>
      </c>
      <c r="D26" s="43">
        <f>EXQUISITECES!AH38</f>
        <v>0</v>
      </c>
      <c r="E26" s="43">
        <f>HOYADA!AH38</f>
        <v>23.82</v>
      </c>
      <c r="F26" s="43">
        <f>FARMASTOP!AH38</f>
        <v>6.86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731.1400000000001</v>
      </c>
    </row>
    <row r="27" spans="1:10" x14ac:dyDescent="0.25">
      <c r="A27" s="48" t="s">
        <v>42</v>
      </c>
      <c r="B27" s="43">
        <f>AUTOMERCADO!AH39</f>
        <v>2817.6839999999993</v>
      </c>
      <c r="C27" s="43">
        <f>MODELO!AH39</f>
        <v>404.43199999999996</v>
      </c>
      <c r="D27" s="43">
        <f>EXQUISITECES!AH39</f>
        <v>0</v>
      </c>
      <c r="E27" s="43">
        <f>HOYADA!AH39</f>
        <v>109.57199999999999</v>
      </c>
      <c r="F27" s="43">
        <f>FARMASTOP!AH39</f>
        <v>31.555999999999997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3363.2439999999992</v>
      </c>
    </row>
    <row r="28" spans="1:10" x14ac:dyDescent="0.25">
      <c r="A28" s="46" t="s">
        <v>43</v>
      </c>
      <c r="B28" s="43">
        <f>AUTOMERCADO!AH40</f>
        <v>274.43</v>
      </c>
      <c r="C28" s="43">
        <f>MODELO!AH40</f>
        <v>0</v>
      </c>
      <c r="D28" s="43">
        <f>EXQUISITECES!AH40</f>
        <v>13.47</v>
      </c>
      <c r="E28" s="43">
        <f>HOYADA!AH40</f>
        <v>0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287.90000000000003</v>
      </c>
    </row>
    <row r="29" spans="1:10" x14ac:dyDescent="0.25">
      <c r="A29" s="46" t="s">
        <v>44</v>
      </c>
      <c r="B29" s="43">
        <f>AUTOMERCADO!AH41</f>
        <v>1262.3779999999999</v>
      </c>
      <c r="C29" s="43">
        <f>MODELO!AH41</f>
        <v>0</v>
      </c>
      <c r="D29" s="43">
        <f>EXQUISITECES!AH41</f>
        <v>61.961999999999996</v>
      </c>
      <c r="E29" s="43">
        <f>HOYADA!AH41</f>
        <v>0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1324.34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274.43</v>
      </c>
      <c r="C34" s="43">
        <f>MODELO!AH46</f>
        <v>0</v>
      </c>
      <c r="D34" s="43">
        <f>EXQUISITECES!AH46</f>
        <v>13.47</v>
      </c>
      <c r="E34" s="43">
        <f>HOYADA!AH46</f>
        <v>0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287.90000000000003</v>
      </c>
    </row>
    <row r="35" spans="1:10" x14ac:dyDescent="0.25">
      <c r="A35" s="48" t="s">
        <v>48</v>
      </c>
      <c r="B35" s="43">
        <f>AUTOMERCADO!AH47</f>
        <v>1262.3779999999999</v>
      </c>
      <c r="C35" s="43">
        <f>MODELO!AH47</f>
        <v>0</v>
      </c>
      <c r="D35" s="43">
        <f>EXQUISITECES!AH47</f>
        <v>61.961999999999996</v>
      </c>
      <c r="E35" s="43">
        <f>HOYADA!AH47</f>
        <v>0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1324.34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20714.730000000003</v>
      </c>
      <c r="C37" s="43">
        <f>MODELO!AH49</f>
        <v>10519.71</v>
      </c>
      <c r="D37" s="43">
        <f>EXQUISITECES!AH49</f>
        <v>4346.6400000000003</v>
      </c>
      <c r="E37" s="43">
        <f>HOYADA!AH49</f>
        <v>3137.71</v>
      </c>
      <c r="F37" s="43">
        <f>FARMASTOP!AH49</f>
        <v>1317.75</v>
      </c>
      <c r="G37" s="43">
        <f>BOCAS!AH49</f>
        <v>682.94</v>
      </c>
      <c r="H37" s="43">
        <f>LAGUNETICA!AH49</f>
        <v>2594.87</v>
      </c>
      <c r="I37" s="43">
        <f>SANANTONIO!AH49</f>
        <v>0</v>
      </c>
      <c r="J37" s="43">
        <f t="shared" si="0"/>
        <v>43314.350000000006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0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2399.83</v>
      </c>
      <c r="I40" s="43">
        <f>SANANTONIO!AH52</f>
        <v>0</v>
      </c>
      <c r="J40" s="43">
        <f t="shared" si="0"/>
        <v>2399.83</v>
      </c>
    </row>
    <row r="41" spans="1:10" x14ac:dyDescent="0.25">
      <c r="A41" s="74" t="s">
        <v>18</v>
      </c>
      <c r="B41" s="43">
        <f>AUTOMERCADO!AH53</f>
        <v>2567.5500000000002</v>
      </c>
      <c r="C41" s="43">
        <f>MODELO!AH53</f>
        <v>2130.7200000000003</v>
      </c>
      <c r="D41" s="43">
        <f>EXQUISITECES!AH53</f>
        <v>734.96999999999991</v>
      </c>
      <c r="E41" s="43">
        <f>HOYADA!AH53</f>
        <v>1866.99</v>
      </c>
      <c r="F41" s="43">
        <f>FARMASTOP!AH53</f>
        <v>116.65</v>
      </c>
      <c r="G41" s="43">
        <f>BOCAS!AH53</f>
        <v>110.96</v>
      </c>
      <c r="H41" s="43">
        <f>LAGUNETICA!AH53</f>
        <v>872.86</v>
      </c>
      <c r="I41" s="43">
        <f>SANANTONIO!AH53</f>
        <v>0</v>
      </c>
      <c r="J41" s="43">
        <f t="shared" si="0"/>
        <v>8400.7000000000007</v>
      </c>
    </row>
    <row r="42" spans="1:10" x14ac:dyDescent="0.25">
      <c r="A42" s="74" t="s">
        <v>114</v>
      </c>
      <c r="B42" s="43">
        <f>AUTOMERCADO!AH54</f>
        <v>159.66</v>
      </c>
      <c r="C42" s="43">
        <f>MODELO!AH54</f>
        <v>15.7</v>
      </c>
      <c r="D42" s="43">
        <f>EXQUISITECES!AH54</f>
        <v>0</v>
      </c>
      <c r="E42" s="43">
        <f>HOYADA!AH54</f>
        <v>0</v>
      </c>
      <c r="F42" s="43">
        <f>FARMASTOP!AH54</f>
        <v>47.67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223.02999999999997</v>
      </c>
    </row>
    <row r="43" spans="1:10" x14ac:dyDescent="0.25">
      <c r="A43" s="74" t="s">
        <v>52</v>
      </c>
      <c r="B43" s="43">
        <f>AUTOMERCADO!AH55</f>
        <v>642.38000000000011</v>
      </c>
      <c r="C43" s="43">
        <f>MODELO!AH55</f>
        <v>698.4</v>
      </c>
      <c r="D43" s="43">
        <f>EXQUISITECES!AH55</f>
        <v>226.92000000000002</v>
      </c>
      <c r="E43" s="43">
        <f>HOYADA!AH55</f>
        <v>0</v>
      </c>
      <c r="F43" s="43">
        <f>FARMASTOP!AH55</f>
        <v>16.12</v>
      </c>
      <c r="G43" s="43">
        <f>BOCAS!AH55</f>
        <v>0</v>
      </c>
      <c r="H43" s="43">
        <f>LAGUNETICA!AH55</f>
        <v>0</v>
      </c>
      <c r="I43" s="43">
        <f>SANANTONIO!AH55</f>
        <v>0</v>
      </c>
      <c r="J43" s="43">
        <f t="shared" si="0"/>
        <v>1583.8200000000002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54458.081999999995</v>
      </c>
      <c r="C52" s="75">
        <f>MODELO!AH64</f>
        <v>23513.912000000004</v>
      </c>
      <c r="D52" s="75">
        <f>EXQUISITECES!AH64</f>
        <v>9616.7419999999984</v>
      </c>
      <c r="E52" s="75">
        <f>HOYADA!AH64</f>
        <v>8630.5220000000008</v>
      </c>
      <c r="F52" s="75">
        <f>FARMASTOP!AH64</f>
        <v>2974.1459999999997</v>
      </c>
      <c r="G52" s="75">
        <f>BOCAS!AH64</f>
        <v>1561.85</v>
      </c>
      <c r="H52" s="75">
        <f>LAGUNETICA!AH64</f>
        <v>12522.859999999999</v>
      </c>
      <c r="I52" s="75">
        <f>SANANTONIO!AH64</f>
        <v>0</v>
      </c>
      <c r="J52" s="75">
        <f t="shared" si="0"/>
        <v>113278.114</v>
      </c>
    </row>
    <row r="53" spans="1:10" x14ac:dyDescent="0.25">
      <c r="A53" s="56" t="s">
        <v>3</v>
      </c>
      <c r="B53" s="43">
        <f>B2</f>
        <v>54446.17</v>
      </c>
      <c r="C53" s="43">
        <f t="shared" ref="C53:I53" si="1">C2</f>
        <v>23346.339999999997</v>
      </c>
      <c r="D53" s="43">
        <f t="shared" si="1"/>
        <v>9583.5299999999988</v>
      </c>
      <c r="E53" s="43">
        <f t="shared" si="1"/>
        <v>8619.84</v>
      </c>
      <c r="F53" s="43">
        <f t="shared" si="1"/>
        <v>2912.54</v>
      </c>
      <c r="G53" s="43">
        <f t="shared" si="1"/>
        <v>1524.9099999999999</v>
      </c>
      <c r="H53" s="43">
        <f t="shared" si="1"/>
        <v>12465.31</v>
      </c>
      <c r="I53" s="43">
        <f t="shared" si="1"/>
        <v>0</v>
      </c>
      <c r="J53" s="43">
        <f>J2</f>
        <v>112898.63999999998</v>
      </c>
    </row>
    <row r="54" spans="1:10" x14ac:dyDescent="0.25">
      <c r="A54" s="58" t="s">
        <v>95</v>
      </c>
      <c r="B54" s="43">
        <f>+B52-B53</f>
        <v>11.911999999996624</v>
      </c>
      <c r="C54" s="43">
        <f t="shared" ref="C54:I54" si="2">+C52-C53</f>
        <v>167.57200000000739</v>
      </c>
      <c r="D54" s="43">
        <f t="shared" si="2"/>
        <v>33.211999999999534</v>
      </c>
      <c r="E54" s="43">
        <f t="shared" si="2"/>
        <v>10.682000000000698</v>
      </c>
      <c r="F54" s="43">
        <f t="shared" si="2"/>
        <v>61.605999999999767</v>
      </c>
      <c r="G54" s="43">
        <f t="shared" si="2"/>
        <v>36.940000000000055</v>
      </c>
      <c r="H54" s="43">
        <f t="shared" si="2"/>
        <v>57.549999999999272</v>
      </c>
      <c r="I54" s="43">
        <f t="shared" si="2"/>
        <v>0</v>
      </c>
      <c r="J54" s="43">
        <f>+J52-J53</f>
        <v>379.47400000001653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3" activePane="bottomRight" state="frozen"/>
      <selection pane="topRight" activeCell="B1" sqref="B1"/>
      <selection pane="bottomLeft" activeCell="A5" sqref="A5"/>
      <selection pane="bottomRight" activeCell="J49" sqref="J4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4.5999999999999996</v>
      </c>
      <c r="C8" s="1" t="s">
        <v>38</v>
      </c>
      <c r="D8" s="2">
        <v>4.5999999999999996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57</v>
      </c>
      <c r="D11" s="5" t="s">
        <v>59</v>
      </c>
      <c r="E11" s="5" t="s">
        <v>61</v>
      </c>
      <c r="F11" s="5" t="s">
        <v>65</v>
      </c>
      <c r="G11" s="5" t="s">
        <v>75</v>
      </c>
      <c r="H11" s="5" t="s">
        <v>54</v>
      </c>
      <c r="I11" s="5" t="s">
        <v>56</v>
      </c>
      <c r="J11" s="5" t="s">
        <v>58</v>
      </c>
      <c r="K11" s="5" t="s">
        <v>62</v>
      </c>
      <c r="L11" s="5" t="s">
        <v>64</v>
      </c>
      <c r="M11" s="5" t="s">
        <v>68</v>
      </c>
      <c r="N11" s="5" t="s">
        <v>72</v>
      </c>
      <c r="O11" s="5" t="s">
        <v>76</v>
      </c>
      <c r="P11" s="5" t="s">
        <v>80</v>
      </c>
      <c r="Q11" s="5" t="s">
        <v>82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5453.86</v>
      </c>
      <c r="C12" s="26">
        <v>2202.87</v>
      </c>
      <c r="D12" s="26">
        <v>3453.49</v>
      </c>
      <c r="E12" s="26">
        <v>3697.73</v>
      </c>
      <c r="F12" s="26">
        <v>635.29999999999995</v>
      </c>
      <c r="G12" s="26">
        <v>1127.6199999999999</v>
      </c>
      <c r="H12" s="26">
        <v>4705.51</v>
      </c>
      <c r="I12" s="26">
        <v>2624.29</v>
      </c>
      <c r="J12" s="26">
        <v>4577.07</v>
      </c>
      <c r="K12" s="26">
        <v>1164.24</v>
      </c>
      <c r="L12" s="26">
        <v>6388.38</v>
      </c>
      <c r="M12" s="26">
        <v>6642.57</v>
      </c>
      <c r="N12" s="26">
        <v>6014.15</v>
      </c>
      <c r="O12" s="26">
        <v>1377.82</v>
      </c>
      <c r="P12" s="26">
        <v>955.89</v>
      </c>
      <c r="Q12" s="26">
        <v>3425.38</v>
      </c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54446.17</v>
      </c>
      <c r="AI12" s="26">
        <v>54446.12</v>
      </c>
      <c r="AJ12" s="69">
        <f>+AI12-AH12</f>
        <v>-4.9999999995634425E-2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94</v>
      </c>
      <c r="C15" s="23">
        <v>136.5</v>
      </c>
      <c r="D15" s="23">
        <v>30</v>
      </c>
      <c r="E15" s="23">
        <v>20.5</v>
      </c>
      <c r="F15" s="23"/>
      <c r="G15" s="23">
        <v>7</v>
      </c>
      <c r="H15" s="23">
        <v>75.2</v>
      </c>
      <c r="I15" s="23">
        <v>51</v>
      </c>
      <c r="J15" s="23">
        <v>13</v>
      </c>
      <c r="K15" s="23"/>
      <c r="L15" s="23">
        <v>252.6</v>
      </c>
      <c r="M15" s="23">
        <v>202.3</v>
      </c>
      <c r="N15" s="23"/>
      <c r="O15" s="23">
        <v>112.2</v>
      </c>
      <c r="P15" s="23">
        <v>94.7</v>
      </c>
      <c r="Q15" s="23">
        <v>24.3</v>
      </c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1113.3</v>
      </c>
    </row>
    <row r="16" spans="1:36" s="32" customFormat="1" x14ac:dyDescent="0.25">
      <c r="A16" s="30" t="s">
        <v>20</v>
      </c>
      <c r="B16" s="31">
        <v>562</v>
      </c>
      <c r="C16" s="31">
        <v>163</v>
      </c>
      <c r="D16" s="31">
        <v>363</v>
      </c>
      <c r="E16" s="31">
        <v>349</v>
      </c>
      <c r="F16" s="31">
        <v>65</v>
      </c>
      <c r="G16" s="31">
        <v>23</v>
      </c>
      <c r="H16" s="31">
        <v>435</v>
      </c>
      <c r="I16" s="31">
        <v>258</v>
      </c>
      <c r="J16" s="31">
        <v>392</v>
      </c>
      <c r="K16" s="31">
        <v>176</v>
      </c>
      <c r="L16" s="31">
        <v>609</v>
      </c>
      <c r="M16" s="31">
        <v>659</v>
      </c>
      <c r="N16" s="31">
        <v>622</v>
      </c>
      <c r="O16" s="31">
        <v>167</v>
      </c>
      <c r="P16" s="31">
        <v>55</v>
      </c>
      <c r="Q16" s="31">
        <v>476</v>
      </c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5374</v>
      </c>
      <c r="AJ16" s="70"/>
    </row>
    <row r="17" spans="1:36" s="47" customFormat="1" x14ac:dyDescent="0.25">
      <c r="A17" s="46" t="s">
        <v>27</v>
      </c>
      <c r="B17" s="22">
        <f>B16*$B$8</f>
        <v>2585.1999999999998</v>
      </c>
      <c r="C17" s="22">
        <f>C16*$B$8</f>
        <v>749.8</v>
      </c>
      <c r="D17" s="22">
        <f t="shared" ref="D17:L17" si="2">D16*$B$8</f>
        <v>1669.8</v>
      </c>
      <c r="E17" s="22">
        <f t="shared" si="2"/>
        <v>1605.3999999999999</v>
      </c>
      <c r="F17" s="22">
        <f t="shared" si="2"/>
        <v>299</v>
      </c>
      <c r="G17" s="22">
        <f t="shared" si="2"/>
        <v>105.8</v>
      </c>
      <c r="H17" s="22">
        <f t="shared" si="2"/>
        <v>2000.9999999999998</v>
      </c>
      <c r="I17" s="22">
        <f t="shared" si="2"/>
        <v>1186.8</v>
      </c>
      <c r="J17" s="22">
        <f t="shared" si="2"/>
        <v>1803.1999999999998</v>
      </c>
      <c r="K17" s="22">
        <f t="shared" si="2"/>
        <v>809.59999999999991</v>
      </c>
      <c r="L17" s="22">
        <f t="shared" si="2"/>
        <v>2801.3999999999996</v>
      </c>
      <c r="M17" s="22">
        <f t="shared" ref="M17:R17" si="3">M16*$B$8</f>
        <v>3031.3999999999996</v>
      </c>
      <c r="N17" s="22">
        <f t="shared" si="3"/>
        <v>2861.2</v>
      </c>
      <c r="O17" s="22">
        <f t="shared" si="3"/>
        <v>768.19999999999993</v>
      </c>
      <c r="P17" s="22">
        <f t="shared" si="3"/>
        <v>252.99999999999997</v>
      </c>
      <c r="Q17" s="22">
        <f t="shared" si="3"/>
        <v>2189.6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24720.400000000001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562</v>
      </c>
      <c r="C22" s="20">
        <f t="shared" ref="C22:L22" si="11">+C16+C18+C20</f>
        <v>163</v>
      </c>
      <c r="D22" s="20">
        <f t="shared" si="11"/>
        <v>363</v>
      </c>
      <c r="E22" s="20">
        <f t="shared" si="11"/>
        <v>349</v>
      </c>
      <c r="F22" s="20">
        <f t="shared" si="11"/>
        <v>65</v>
      </c>
      <c r="G22" s="20">
        <f t="shared" si="11"/>
        <v>23</v>
      </c>
      <c r="H22" s="20">
        <f t="shared" si="11"/>
        <v>435</v>
      </c>
      <c r="I22" s="20">
        <f t="shared" si="11"/>
        <v>258</v>
      </c>
      <c r="J22" s="20">
        <f t="shared" si="11"/>
        <v>392</v>
      </c>
      <c r="K22" s="20">
        <f t="shared" si="11"/>
        <v>176</v>
      </c>
      <c r="L22" s="20">
        <f t="shared" si="11"/>
        <v>609</v>
      </c>
      <c r="M22" s="20">
        <f t="shared" ref="M22:S22" si="12">+M16+M18+M20</f>
        <v>659</v>
      </c>
      <c r="N22" s="20">
        <f t="shared" si="12"/>
        <v>622</v>
      </c>
      <c r="O22" s="20">
        <f t="shared" si="12"/>
        <v>167</v>
      </c>
      <c r="P22" s="20">
        <f t="shared" si="12"/>
        <v>55</v>
      </c>
      <c r="Q22" s="20">
        <f t="shared" si="12"/>
        <v>476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5374</v>
      </c>
    </row>
    <row r="23" spans="1:36" s="47" customFormat="1" x14ac:dyDescent="0.25">
      <c r="A23" s="48" t="s">
        <v>26</v>
      </c>
      <c r="B23" s="19">
        <f>+B17+B19+B21</f>
        <v>2585.1999999999998</v>
      </c>
      <c r="C23" s="19">
        <f t="shared" ref="C23:L23" si="14">+C17+C19+C21</f>
        <v>749.8</v>
      </c>
      <c r="D23" s="19">
        <f t="shared" si="14"/>
        <v>1669.8</v>
      </c>
      <c r="E23" s="19">
        <f t="shared" si="14"/>
        <v>1605.3999999999999</v>
      </c>
      <c r="F23" s="19">
        <f t="shared" si="14"/>
        <v>299</v>
      </c>
      <c r="G23" s="19">
        <f t="shared" si="14"/>
        <v>105.8</v>
      </c>
      <c r="H23" s="19">
        <f t="shared" si="14"/>
        <v>2000.9999999999998</v>
      </c>
      <c r="I23" s="19">
        <f t="shared" si="14"/>
        <v>1186.8</v>
      </c>
      <c r="J23" s="19">
        <f t="shared" si="14"/>
        <v>1803.1999999999998</v>
      </c>
      <c r="K23" s="19">
        <f t="shared" si="14"/>
        <v>809.59999999999991</v>
      </c>
      <c r="L23" s="19">
        <f t="shared" si="14"/>
        <v>2801.3999999999996</v>
      </c>
      <c r="M23" s="19">
        <f t="shared" ref="M23:S23" si="15">+M17+M19+M21</f>
        <v>3031.3999999999996</v>
      </c>
      <c r="N23" s="19">
        <f t="shared" si="15"/>
        <v>2861.2</v>
      </c>
      <c r="O23" s="19">
        <f t="shared" si="15"/>
        <v>768.19999999999993</v>
      </c>
      <c r="P23" s="19">
        <f t="shared" si="15"/>
        <v>252.99999999999997</v>
      </c>
      <c r="Q23" s="19">
        <f t="shared" si="15"/>
        <v>2189.6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24720.400000000001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>
        <v>100</v>
      </c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100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459.99999999999994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459.99999999999994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100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100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459.99999999999994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459.99999999999994</v>
      </c>
    </row>
    <row r="32" spans="1:36" x14ac:dyDescent="0.25">
      <c r="A32" s="13" t="s">
        <v>34</v>
      </c>
      <c r="B32" s="36">
        <v>49.46</v>
      </c>
      <c r="C32" s="36"/>
      <c r="D32" s="36"/>
      <c r="E32" s="36"/>
      <c r="F32" s="36"/>
      <c r="G32" s="36">
        <v>127.69</v>
      </c>
      <c r="H32" s="36">
        <v>20</v>
      </c>
      <c r="I32" s="36">
        <v>99.53</v>
      </c>
      <c r="J32" s="36"/>
      <c r="K32" s="36"/>
      <c r="L32" s="36">
        <v>199.61</v>
      </c>
      <c r="M32" s="37">
        <v>5.37</v>
      </c>
      <c r="N32" s="37">
        <v>92.79</v>
      </c>
      <c r="O32" s="37"/>
      <c r="P32" s="37">
        <v>18.09</v>
      </c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612.54000000000008</v>
      </c>
    </row>
    <row r="33" spans="1:34" s="47" customFormat="1" x14ac:dyDescent="0.25">
      <c r="A33" s="46" t="s">
        <v>35</v>
      </c>
      <c r="B33" s="22">
        <f>B32*$B$8</f>
        <v>227.51599999999999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587.37399999999991</v>
      </c>
      <c r="H33" s="22">
        <f t="shared" si="30"/>
        <v>92</v>
      </c>
      <c r="I33" s="22">
        <f t="shared" si="30"/>
        <v>457.83799999999997</v>
      </c>
      <c r="J33" s="22">
        <f t="shared" si="30"/>
        <v>0</v>
      </c>
      <c r="K33" s="22">
        <f t="shared" si="30"/>
        <v>0</v>
      </c>
      <c r="L33" s="22">
        <f t="shared" si="30"/>
        <v>918.20600000000002</v>
      </c>
      <c r="M33" s="22">
        <f t="shared" ref="M33:R33" si="31">M32*$B$8</f>
        <v>24.701999999999998</v>
      </c>
      <c r="N33" s="22">
        <f t="shared" si="31"/>
        <v>426.834</v>
      </c>
      <c r="O33" s="22">
        <f t="shared" si="31"/>
        <v>0</v>
      </c>
      <c r="P33" s="22">
        <f t="shared" si="31"/>
        <v>83.213999999999999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2817.6839999999993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49.46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127.69</v>
      </c>
      <c r="H38" s="20">
        <f t="shared" si="39"/>
        <v>20</v>
      </c>
      <c r="I38" s="20">
        <f t="shared" si="39"/>
        <v>99.53</v>
      </c>
      <c r="J38" s="20">
        <f t="shared" si="39"/>
        <v>0</v>
      </c>
      <c r="K38" s="20">
        <f t="shared" si="39"/>
        <v>0</v>
      </c>
      <c r="L38" s="20">
        <f t="shared" si="39"/>
        <v>199.61</v>
      </c>
      <c r="M38" s="20">
        <f t="shared" ref="M38:S38" si="40">+M32+M34+M36</f>
        <v>5.37</v>
      </c>
      <c r="N38" s="20">
        <f t="shared" si="40"/>
        <v>92.79</v>
      </c>
      <c r="O38" s="20">
        <f t="shared" si="40"/>
        <v>0</v>
      </c>
      <c r="P38" s="20">
        <f t="shared" si="40"/>
        <v>18.09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612.54000000000008</v>
      </c>
    </row>
    <row r="39" spans="1:34" s="47" customFormat="1" x14ac:dyDescent="0.25">
      <c r="A39" s="48" t="s">
        <v>42</v>
      </c>
      <c r="B39" s="19">
        <f>+B33+B35+B37</f>
        <v>227.51599999999999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587.37399999999991</v>
      </c>
      <c r="H39" s="19">
        <f t="shared" si="42"/>
        <v>92</v>
      </c>
      <c r="I39" s="19">
        <f t="shared" si="42"/>
        <v>457.83799999999997</v>
      </c>
      <c r="J39" s="19">
        <f t="shared" si="42"/>
        <v>0</v>
      </c>
      <c r="K39" s="19">
        <f t="shared" si="42"/>
        <v>0</v>
      </c>
      <c r="L39" s="19">
        <f t="shared" si="42"/>
        <v>918.20600000000002</v>
      </c>
      <c r="M39" s="19">
        <f t="shared" ref="M39:S39" si="43">+M33+M35+M37</f>
        <v>24.701999999999998</v>
      </c>
      <c r="N39" s="19">
        <f t="shared" si="43"/>
        <v>426.834</v>
      </c>
      <c r="O39" s="19">
        <f t="shared" si="43"/>
        <v>0</v>
      </c>
      <c r="P39" s="19">
        <f t="shared" si="43"/>
        <v>83.213999999999999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2817.6839999999993</v>
      </c>
    </row>
    <row r="40" spans="1:34" x14ac:dyDescent="0.25">
      <c r="A40" s="13" t="s">
        <v>43</v>
      </c>
      <c r="B40" s="36"/>
      <c r="C40" s="36">
        <v>12.07</v>
      </c>
      <c r="D40" s="36"/>
      <c r="E40" s="36"/>
      <c r="F40" s="36"/>
      <c r="G40" s="36">
        <v>19.45</v>
      </c>
      <c r="H40" s="36">
        <v>85.89</v>
      </c>
      <c r="I40" s="36"/>
      <c r="J40" s="36">
        <v>78.819999999999993</v>
      </c>
      <c r="K40" s="36"/>
      <c r="L40" s="36">
        <v>15.53</v>
      </c>
      <c r="M40" s="36">
        <v>62.67</v>
      </c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274.43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55.521999999999998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89.469999999999985</v>
      </c>
      <c r="H41" s="22">
        <f t="shared" si="45"/>
        <v>395.09399999999999</v>
      </c>
      <c r="I41" s="22">
        <f t="shared" si="45"/>
        <v>0</v>
      </c>
      <c r="J41" s="22">
        <f t="shared" si="45"/>
        <v>362.57199999999995</v>
      </c>
      <c r="K41" s="22">
        <f t="shared" si="45"/>
        <v>0</v>
      </c>
      <c r="L41" s="22">
        <f t="shared" si="45"/>
        <v>71.437999999999988</v>
      </c>
      <c r="M41" s="22">
        <f t="shared" ref="M41:R41" si="46">M40*$B$8</f>
        <v>288.28199999999998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1262.3779999999999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12.07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19.45</v>
      </c>
      <c r="H46" s="20">
        <f t="shared" si="54"/>
        <v>85.89</v>
      </c>
      <c r="I46" s="20">
        <f t="shared" si="54"/>
        <v>0</v>
      </c>
      <c r="J46" s="20">
        <f t="shared" si="54"/>
        <v>78.819999999999993</v>
      </c>
      <c r="K46" s="20">
        <f t="shared" si="54"/>
        <v>0</v>
      </c>
      <c r="L46" s="20">
        <f t="shared" si="54"/>
        <v>15.53</v>
      </c>
      <c r="M46" s="20">
        <f t="shared" ref="M46:S46" si="55">+M40+M42+M44</f>
        <v>62.67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274.43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55.521999999999998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89.469999999999985</v>
      </c>
      <c r="H47" s="19">
        <f t="shared" si="57"/>
        <v>395.09399999999999</v>
      </c>
      <c r="I47" s="19">
        <f t="shared" si="57"/>
        <v>0</v>
      </c>
      <c r="J47" s="19">
        <f t="shared" si="57"/>
        <v>362.57199999999995</v>
      </c>
      <c r="K47" s="19">
        <f t="shared" si="57"/>
        <v>0</v>
      </c>
      <c r="L47" s="19">
        <f t="shared" si="57"/>
        <v>71.437999999999988</v>
      </c>
      <c r="M47" s="19">
        <f t="shared" ref="M47:S47" si="58">+M41+M43+M45</f>
        <v>288.28199999999998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1262.3779999999999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2032.21</v>
      </c>
      <c r="C49" s="44">
        <v>943.84</v>
      </c>
      <c r="D49" s="44">
        <v>1742.58</v>
      </c>
      <c r="E49" s="44">
        <v>1957.83</v>
      </c>
      <c r="F49" s="44">
        <v>344.72</v>
      </c>
      <c r="G49" s="44">
        <v>339.22</v>
      </c>
      <c r="H49" s="44">
        <v>1695.36</v>
      </c>
      <c r="I49" s="44">
        <v>756.14</v>
      </c>
      <c r="J49" s="44">
        <v>1981.35</v>
      </c>
      <c r="K49" s="44">
        <v>247.23</v>
      </c>
      <c r="L49" s="44">
        <v>2286.59</v>
      </c>
      <c r="M49" s="45">
        <v>2558.84</v>
      </c>
      <c r="N49" s="45">
        <v>1761.27</v>
      </c>
      <c r="O49" s="45">
        <v>500.24</v>
      </c>
      <c r="P49" s="45">
        <v>422.65</v>
      </c>
      <c r="Q49" s="45">
        <v>1144.6600000000001</v>
      </c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20714.730000000003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518.45000000000005</v>
      </c>
      <c r="C53" s="44">
        <v>317.29000000000002</v>
      </c>
      <c r="D53" s="44"/>
      <c r="E53" s="44">
        <v>103.97</v>
      </c>
      <c r="F53" s="44"/>
      <c r="G53" s="44"/>
      <c r="H53" s="44">
        <v>290.61</v>
      </c>
      <c r="I53" s="44"/>
      <c r="J53" s="44">
        <v>364</v>
      </c>
      <c r="K53" s="44">
        <v>26.65</v>
      </c>
      <c r="L53" s="44"/>
      <c r="M53" s="45"/>
      <c r="N53" s="45">
        <v>930.38</v>
      </c>
      <c r="O53" s="45"/>
      <c r="P53" s="45">
        <v>16.2</v>
      </c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2567.5500000000002</v>
      </c>
    </row>
    <row r="54" spans="1:34" x14ac:dyDescent="0.25">
      <c r="A54" s="17" t="s">
        <v>114</v>
      </c>
      <c r="B54" s="44"/>
      <c r="C54" s="44"/>
      <c r="D54" s="44">
        <v>14.16</v>
      </c>
      <c r="E54" s="44"/>
      <c r="F54" s="44"/>
      <c r="G54" s="44"/>
      <c r="H54" s="44">
        <v>82.82</v>
      </c>
      <c r="I54" s="44"/>
      <c r="J54" s="44"/>
      <c r="K54" s="44"/>
      <c r="L54" s="44">
        <v>62.68</v>
      </c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159.66</v>
      </c>
    </row>
    <row r="55" spans="1:34" x14ac:dyDescent="0.25">
      <c r="A55" s="17" t="s">
        <v>52</v>
      </c>
      <c r="B55" s="44"/>
      <c r="C55" s="44"/>
      <c r="D55" s="44"/>
      <c r="E55" s="44">
        <v>11.4</v>
      </c>
      <c r="F55" s="44"/>
      <c r="G55" s="44"/>
      <c r="H55" s="44">
        <v>76.150000000000006</v>
      </c>
      <c r="I55" s="44">
        <v>172.53</v>
      </c>
      <c r="J55" s="44">
        <v>54.76</v>
      </c>
      <c r="K55" s="44">
        <v>82.84</v>
      </c>
      <c r="L55" s="44"/>
      <c r="M55" s="45">
        <v>82.7</v>
      </c>
      <c r="N55" s="45">
        <v>95.68</v>
      </c>
      <c r="O55" s="45"/>
      <c r="P55" s="45"/>
      <c r="Q55" s="45">
        <v>66.319999999999993</v>
      </c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642.38000000000011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5457.3759999999993</v>
      </c>
      <c r="C64" s="53">
        <f t="shared" ref="C64:AG64" si="61">+C15+C23+C31+C39+C47+C48+C49+C50+C51+C52+C53+C54+C55+C56+C57+C58+C59+C60+C61+C62+C63</f>
        <v>2202.9520000000002</v>
      </c>
      <c r="D64" s="53">
        <f t="shared" si="61"/>
        <v>3456.54</v>
      </c>
      <c r="E64" s="53">
        <f t="shared" si="61"/>
        <v>3699.0999999999995</v>
      </c>
      <c r="F64" s="53">
        <f t="shared" si="61"/>
        <v>643.72</v>
      </c>
      <c r="G64" s="53">
        <f t="shared" si="61"/>
        <v>1128.864</v>
      </c>
      <c r="H64" s="53">
        <f t="shared" si="61"/>
        <v>4708.2339999999986</v>
      </c>
      <c r="I64" s="53">
        <f t="shared" si="61"/>
        <v>2624.308</v>
      </c>
      <c r="J64" s="53">
        <f t="shared" si="61"/>
        <v>4578.8819999999996</v>
      </c>
      <c r="K64" s="53">
        <f t="shared" si="61"/>
        <v>1166.32</v>
      </c>
      <c r="L64" s="53">
        <f t="shared" si="61"/>
        <v>6392.9140000000007</v>
      </c>
      <c r="M64" s="53">
        <f t="shared" si="61"/>
        <v>6648.2240000000002</v>
      </c>
      <c r="N64" s="53">
        <f t="shared" si="61"/>
        <v>6075.3640000000005</v>
      </c>
      <c r="O64" s="53">
        <f t="shared" si="61"/>
        <v>1380.6399999999999</v>
      </c>
      <c r="P64" s="53">
        <f t="shared" si="61"/>
        <v>869.76400000000001</v>
      </c>
      <c r="Q64" s="53">
        <f t="shared" si="61"/>
        <v>3424.8800000000006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54458.081999999995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D</v>
      </c>
      <c r="D66" s="55" t="str">
        <f t="shared" ref="D66:AG66" si="62">D11</f>
        <v>CAJA 4 D</v>
      </c>
      <c r="E66" s="55" t="str">
        <f t="shared" si="62"/>
        <v>CAJA 5 D</v>
      </c>
      <c r="F66" s="55" t="str">
        <f t="shared" si="62"/>
        <v>CAJA 7 D</v>
      </c>
      <c r="G66" s="55" t="str">
        <f t="shared" si="62"/>
        <v>CAJA 12 D</v>
      </c>
      <c r="H66" s="55" t="str">
        <f t="shared" si="62"/>
        <v>CAJA 1 N</v>
      </c>
      <c r="I66" s="55" t="str">
        <f t="shared" si="62"/>
        <v>CAJA 2 N</v>
      </c>
      <c r="J66" s="55" t="str">
        <f t="shared" si="62"/>
        <v>CAJA 3 N</v>
      </c>
      <c r="K66" s="55" t="str">
        <f t="shared" si="62"/>
        <v>CAJA 5 N</v>
      </c>
      <c r="L66" s="55" t="str">
        <f t="shared" si="62"/>
        <v>CAJA 6 N</v>
      </c>
      <c r="M66" s="55" t="str">
        <f t="shared" si="62"/>
        <v>CAJA 8 N</v>
      </c>
      <c r="N66" s="55" t="str">
        <f t="shared" si="62"/>
        <v>CAJA 10 N</v>
      </c>
      <c r="O66" s="55" t="str">
        <f t="shared" si="62"/>
        <v>CAJA 12 N</v>
      </c>
      <c r="P66" s="55" t="str">
        <f t="shared" si="62"/>
        <v>CAJA 14 N</v>
      </c>
      <c r="Q66" s="55" t="str">
        <f t="shared" si="62"/>
        <v>CAJA 15 N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5453.86</v>
      </c>
      <c r="C67" s="57">
        <f t="shared" ref="C67:L67" si="63">C12</f>
        <v>2202.87</v>
      </c>
      <c r="D67" s="57">
        <f t="shared" si="63"/>
        <v>3453.49</v>
      </c>
      <c r="E67" s="57">
        <f t="shared" si="63"/>
        <v>3697.73</v>
      </c>
      <c r="F67" s="57">
        <f t="shared" si="63"/>
        <v>635.29999999999995</v>
      </c>
      <c r="G67" s="57">
        <f t="shared" si="63"/>
        <v>1127.6199999999999</v>
      </c>
      <c r="H67" s="57">
        <f t="shared" si="63"/>
        <v>4705.51</v>
      </c>
      <c r="I67" s="57">
        <f t="shared" si="63"/>
        <v>2624.29</v>
      </c>
      <c r="J67" s="57">
        <f t="shared" si="63"/>
        <v>4577.07</v>
      </c>
      <c r="K67" s="57">
        <f t="shared" si="63"/>
        <v>1164.24</v>
      </c>
      <c r="L67" s="57">
        <f t="shared" si="63"/>
        <v>6388.38</v>
      </c>
      <c r="M67" s="57">
        <f t="shared" ref="M67:AG67" si="64">M12</f>
        <v>6642.57</v>
      </c>
      <c r="N67" s="57">
        <f t="shared" si="64"/>
        <v>6014.15</v>
      </c>
      <c r="O67" s="57">
        <f t="shared" si="64"/>
        <v>1377.82</v>
      </c>
      <c r="P67" s="57">
        <f t="shared" si="64"/>
        <v>955.89</v>
      </c>
      <c r="Q67" s="57">
        <f t="shared" si="64"/>
        <v>3425.38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54446.17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5453.86</v>
      </c>
      <c r="C69" s="59">
        <f t="shared" ref="C69:L69" si="67">+C67+C68</f>
        <v>2202.87</v>
      </c>
      <c r="D69" s="59">
        <f t="shared" si="67"/>
        <v>3453.49</v>
      </c>
      <c r="E69" s="59">
        <f t="shared" si="67"/>
        <v>3697.73</v>
      </c>
      <c r="F69" s="59">
        <f t="shared" si="67"/>
        <v>635.29999999999995</v>
      </c>
      <c r="G69" s="59">
        <f t="shared" si="67"/>
        <v>1127.6199999999999</v>
      </c>
      <c r="H69" s="59">
        <f t="shared" si="67"/>
        <v>4705.51</v>
      </c>
      <c r="I69" s="59">
        <f t="shared" si="67"/>
        <v>2624.29</v>
      </c>
      <c r="J69" s="59">
        <f t="shared" si="67"/>
        <v>4577.07</v>
      </c>
      <c r="K69" s="59">
        <f t="shared" si="67"/>
        <v>1164.24</v>
      </c>
      <c r="L69" s="59">
        <f t="shared" si="67"/>
        <v>6388.38</v>
      </c>
      <c r="M69" s="59">
        <f t="shared" ref="M69:AG69" si="68">+M67+M68</f>
        <v>6642.57</v>
      </c>
      <c r="N69" s="59">
        <f t="shared" si="68"/>
        <v>6014.15</v>
      </c>
      <c r="O69" s="59">
        <f t="shared" si="68"/>
        <v>1377.82</v>
      </c>
      <c r="P69" s="59">
        <f t="shared" si="68"/>
        <v>955.89</v>
      </c>
      <c r="Q69" s="59">
        <f t="shared" si="68"/>
        <v>3425.38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54446.17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3.5159999999996217</v>
      </c>
      <c r="C70" s="57">
        <f t="shared" si="69"/>
        <v>8.2000000000334694E-2</v>
      </c>
      <c r="D70" s="57">
        <f t="shared" si="69"/>
        <v>3.0500000000001819</v>
      </c>
      <c r="E70" s="57">
        <f t="shared" si="69"/>
        <v>1.3699999999994361</v>
      </c>
      <c r="F70" s="57">
        <f t="shared" si="69"/>
        <v>8.4200000000000728</v>
      </c>
      <c r="G70" s="57">
        <f t="shared" si="69"/>
        <v>1.2440000000001419</v>
      </c>
      <c r="H70" s="57">
        <f t="shared" si="69"/>
        <v>2.7239999999983411</v>
      </c>
      <c r="I70" s="57">
        <f t="shared" si="69"/>
        <v>1.8000000000029104E-2</v>
      </c>
      <c r="J70" s="57">
        <f t="shared" si="69"/>
        <v>1.8119999999998981</v>
      </c>
      <c r="K70" s="57">
        <f t="shared" si="69"/>
        <v>2.0799999999999272</v>
      </c>
      <c r="L70" s="57">
        <f t="shared" si="69"/>
        <v>4.5340000000005602</v>
      </c>
      <c r="M70" s="57">
        <f t="shared" ref="M70:AG70" si="70">+M64-M69</f>
        <v>5.6540000000004511</v>
      </c>
      <c r="N70" s="57">
        <f t="shared" si="70"/>
        <v>61.214000000000851</v>
      </c>
      <c r="O70" s="57">
        <f t="shared" si="70"/>
        <v>2.8199999999999363</v>
      </c>
      <c r="P70" s="57">
        <f t="shared" si="70"/>
        <v>-86.125999999999976</v>
      </c>
      <c r="Q70" s="57">
        <f t="shared" si="70"/>
        <v>-0.49999999999954525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11.912000000000262</v>
      </c>
    </row>
    <row r="71" spans="1:34" ht="101.25" customHeight="1" x14ac:dyDescent="0.25">
      <c r="A71" s="77" t="s">
        <v>96</v>
      </c>
      <c r="B71" s="14"/>
      <c r="C71" s="14"/>
      <c r="D71" s="14"/>
      <c r="E71" s="14"/>
      <c r="F71" s="14" t="s">
        <v>127</v>
      </c>
      <c r="G71" s="14"/>
      <c r="H71" s="14"/>
      <c r="I71" s="14"/>
      <c r="J71" s="14"/>
      <c r="K71" s="14" t="s">
        <v>128</v>
      </c>
      <c r="L71" s="14"/>
      <c r="M71" s="29"/>
      <c r="N71" s="29" t="s">
        <v>129</v>
      </c>
      <c r="O71" s="29"/>
      <c r="P71" s="29" t="s">
        <v>130</v>
      </c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4.5999999999999996</v>
      </c>
      <c r="C8" s="1" t="s">
        <v>38</v>
      </c>
      <c r="D8" s="2">
        <v>4.5999999999999996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57</v>
      </c>
      <c r="D11" s="5" t="s">
        <v>63</v>
      </c>
      <c r="E11" s="5" t="s">
        <v>67</v>
      </c>
      <c r="F11" s="5" t="s">
        <v>69</v>
      </c>
      <c r="G11" s="5" t="s">
        <v>54</v>
      </c>
      <c r="H11" s="5" t="s">
        <v>58</v>
      </c>
      <c r="I11" s="5" t="s">
        <v>64</v>
      </c>
      <c r="J11" s="5" t="s">
        <v>68</v>
      </c>
      <c r="K11" s="5" t="s">
        <v>70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2909.95</v>
      </c>
      <c r="C12" s="26">
        <v>1093.07</v>
      </c>
      <c r="D12" s="26">
        <v>2107.94</v>
      </c>
      <c r="E12" s="26">
        <v>1171.83</v>
      </c>
      <c r="F12" s="26">
        <v>1093.72</v>
      </c>
      <c r="G12" s="26">
        <v>3132.6</v>
      </c>
      <c r="H12" s="26">
        <v>3380.2</v>
      </c>
      <c r="I12" s="26">
        <v>3094.07</v>
      </c>
      <c r="J12" s="26">
        <v>2908.44</v>
      </c>
      <c r="K12" s="26">
        <v>2454.52</v>
      </c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23346.339999999997</v>
      </c>
      <c r="AI12" s="26">
        <v>23346.3</v>
      </c>
      <c r="AJ12" s="69">
        <f>+AI12-AH12</f>
        <v>-3.9999999997235136E-2</v>
      </c>
    </row>
    <row r="13" spans="1:36" ht="19.5" customHeight="1" x14ac:dyDescent="0.25">
      <c r="A13" s="25" t="s">
        <v>117</v>
      </c>
      <c r="B13" s="26">
        <v>18</v>
      </c>
      <c r="C13" s="26"/>
      <c r="D13" s="26"/>
      <c r="E13" s="26"/>
      <c r="F13" s="26">
        <v>0</v>
      </c>
      <c r="G13" s="26"/>
      <c r="H13" s="26"/>
      <c r="I13" s="26">
        <v>24</v>
      </c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42</v>
      </c>
      <c r="AI13" s="26"/>
      <c r="AJ13" s="69">
        <f>+AI13-AH13</f>
        <v>-42</v>
      </c>
    </row>
    <row r="14" spans="1:36" ht="19.5" customHeight="1" x14ac:dyDescent="0.25">
      <c r="A14" s="25" t="s">
        <v>118</v>
      </c>
      <c r="B14" s="26">
        <v>36</v>
      </c>
      <c r="C14" s="26"/>
      <c r="D14" s="26"/>
      <c r="E14" s="26"/>
      <c r="F14" s="26">
        <v>0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36</v>
      </c>
      <c r="AI14" s="26"/>
      <c r="AJ14" s="69">
        <f>+AI14-AH14</f>
        <v>-36</v>
      </c>
    </row>
    <row r="15" spans="1:36" x14ac:dyDescent="0.25">
      <c r="A15" s="13" t="s">
        <v>0</v>
      </c>
      <c r="B15" s="23">
        <v>195.65</v>
      </c>
      <c r="C15" s="23">
        <v>43</v>
      </c>
      <c r="D15" s="23">
        <v>51.2</v>
      </c>
      <c r="E15" s="23">
        <v>0</v>
      </c>
      <c r="F15" s="23">
        <v>26</v>
      </c>
      <c r="G15" s="23">
        <v>14.5</v>
      </c>
      <c r="H15" s="23">
        <v>29.5</v>
      </c>
      <c r="I15" s="23"/>
      <c r="J15" s="23"/>
      <c r="K15" s="23">
        <v>19.5</v>
      </c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379.35</v>
      </c>
    </row>
    <row r="16" spans="1:36" s="32" customFormat="1" x14ac:dyDescent="0.25">
      <c r="A16" s="30" t="s">
        <v>20</v>
      </c>
      <c r="B16" s="31">
        <v>196</v>
      </c>
      <c r="C16" s="31">
        <v>106</v>
      </c>
      <c r="D16" s="31">
        <v>158</v>
      </c>
      <c r="E16" s="31">
        <v>110</v>
      </c>
      <c r="F16" s="31">
        <v>25</v>
      </c>
      <c r="G16" s="31">
        <v>314</v>
      </c>
      <c r="H16" s="31">
        <v>255</v>
      </c>
      <c r="I16" s="31">
        <v>335</v>
      </c>
      <c r="J16" s="31">
        <v>343</v>
      </c>
      <c r="K16" s="31">
        <v>194</v>
      </c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2036</v>
      </c>
      <c r="AJ16" s="70"/>
    </row>
    <row r="17" spans="1:36" s="47" customFormat="1" x14ac:dyDescent="0.25">
      <c r="A17" s="46" t="s">
        <v>27</v>
      </c>
      <c r="B17" s="22">
        <f>B16*$B$8</f>
        <v>901.59999999999991</v>
      </c>
      <c r="C17" s="22">
        <f>C16*$B$8</f>
        <v>487.59999999999997</v>
      </c>
      <c r="D17" s="22">
        <f t="shared" ref="D17:AG17" si="2">D16*$B$8</f>
        <v>726.8</v>
      </c>
      <c r="E17" s="22">
        <f t="shared" si="2"/>
        <v>505.99999999999994</v>
      </c>
      <c r="F17" s="22">
        <f t="shared" si="2"/>
        <v>114.99999999999999</v>
      </c>
      <c r="G17" s="22">
        <f t="shared" si="2"/>
        <v>1444.3999999999999</v>
      </c>
      <c r="H17" s="22">
        <f t="shared" si="2"/>
        <v>1173</v>
      </c>
      <c r="I17" s="22">
        <f t="shared" si="2"/>
        <v>1540.9999999999998</v>
      </c>
      <c r="J17" s="22">
        <f t="shared" si="2"/>
        <v>1577.8</v>
      </c>
      <c r="K17" s="22">
        <f t="shared" si="2"/>
        <v>892.4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9365.5999999999985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196</v>
      </c>
      <c r="C22" s="20">
        <f t="shared" ref="C22:AG23" si="5">+C16+C18+C20</f>
        <v>106</v>
      </c>
      <c r="D22" s="20">
        <f t="shared" si="5"/>
        <v>158</v>
      </c>
      <c r="E22" s="20">
        <f t="shared" si="5"/>
        <v>110</v>
      </c>
      <c r="F22" s="20">
        <f t="shared" si="5"/>
        <v>25</v>
      </c>
      <c r="G22" s="20">
        <f t="shared" si="5"/>
        <v>314</v>
      </c>
      <c r="H22" s="20">
        <f t="shared" si="5"/>
        <v>255</v>
      </c>
      <c r="I22" s="20">
        <f t="shared" si="5"/>
        <v>335</v>
      </c>
      <c r="J22" s="20">
        <f t="shared" si="5"/>
        <v>343</v>
      </c>
      <c r="K22" s="20">
        <f t="shared" si="5"/>
        <v>194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2036</v>
      </c>
    </row>
    <row r="23" spans="1:36" s="47" customFormat="1" x14ac:dyDescent="0.25">
      <c r="A23" s="48" t="s">
        <v>26</v>
      </c>
      <c r="B23" s="19">
        <f>+B17+B19+B21</f>
        <v>901.59999999999991</v>
      </c>
      <c r="C23" s="19">
        <f t="shared" si="5"/>
        <v>487.59999999999997</v>
      </c>
      <c r="D23" s="19">
        <f t="shared" si="5"/>
        <v>726.8</v>
      </c>
      <c r="E23" s="19">
        <f t="shared" si="5"/>
        <v>505.99999999999994</v>
      </c>
      <c r="F23" s="19">
        <f t="shared" si="5"/>
        <v>114.99999999999999</v>
      </c>
      <c r="G23" s="19">
        <f t="shared" si="5"/>
        <v>1444.3999999999999</v>
      </c>
      <c r="H23" s="19">
        <f t="shared" si="5"/>
        <v>1173</v>
      </c>
      <c r="I23" s="19">
        <f t="shared" si="5"/>
        <v>1540.9999999999998</v>
      </c>
      <c r="J23" s="19">
        <f t="shared" si="5"/>
        <v>1577.8</v>
      </c>
      <c r="K23" s="19">
        <f t="shared" si="5"/>
        <v>892.4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9365.5999999999985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17.02</v>
      </c>
      <c r="C32" s="36"/>
      <c r="D32" s="36">
        <v>9.99</v>
      </c>
      <c r="E32" s="36">
        <v>12.8</v>
      </c>
      <c r="F32" s="36"/>
      <c r="G32" s="36"/>
      <c r="H32" s="36"/>
      <c r="I32" s="36">
        <v>33.11</v>
      </c>
      <c r="J32" s="36">
        <v>15</v>
      </c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87.92</v>
      </c>
    </row>
    <row r="33" spans="1:34" s="47" customFormat="1" x14ac:dyDescent="0.25">
      <c r="A33" s="46" t="s">
        <v>35</v>
      </c>
      <c r="B33" s="22">
        <f>B32*$B$8</f>
        <v>78.291999999999987</v>
      </c>
      <c r="C33" s="22">
        <f t="shared" ref="C33:AG33" si="12">C32*$B$8</f>
        <v>0</v>
      </c>
      <c r="D33" s="22">
        <f t="shared" si="12"/>
        <v>45.954000000000001</v>
      </c>
      <c r="E33" s="22">
        <f t="shared" si="12"/>
        <v>58.879999999999995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152.30599999999998</v>
      </c>
      <c r="J33" s="22">
        <f t="shared" si="12"/>
        <v>69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404.43199999999996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17.02</v>
      </c>
      <c r="C38" s="20">
        <f t="shared" ref="C38:AG39" si="15">+C32+C34+C36</f>
        <v>0</v>
      </c>
      <c r="D38" s="20">
        <f t="shared" si="15"/>
        <v>9.99</v>
      </c>
      <c r="E38" s="20">
        <f t="shared" si="15"/>
        <v>12.8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33.11</v>
      </c>
      <c r="J38" s="20">
        <f t="shared" si="15"/>
        <v>15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87.92</v>
      </c>
    </row>
    <row r="39" spans="1:34" s="47" customFormat="1" x14ac:dyDescent="0.25">
      <c r="A39" s="48" t="s">
        <v>42</v>
      </c>
      <c r="B39" s="19">
        <f>+B33+B35+B37</f>
        <v>78.291999999999987</v>
      </c>
      <c r="C39" s="19">
        <f t="shared" si="15"/>
        <v>0</v>
      </c>
      <c r="D39" s="19">
        <f t="shared" si="15"/>
        <v>45.954000000000001</v>
      </c>
      <c r="E39" s="19">
        <f t="shared" si="15"/>
        <v>58.879999999999995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152.30599999999998</v>
      </c>
      <c r="J39" s="19">
        <f t="shared" si="15"/>
        <v>69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404.43199999999996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1363.79</v>
      </c>
      <c r="C49" s="44">
        <v>524.38</v>
      </c>
      <c r="D49" s="44">
        <v>1013.08</v>
      </c>
      <c r="E49" s="44">
        <v>626.54</v>
      </c>
      <c r="F49" s="44">
        <v>826.08</v>
      </c>
      <c r="G49" s="44">
        <v>1430.59</v>
      </c>
      <c r="H49" s="44">
        <v>1244.99</v>
      </c>
      <c r="I49" s="44">
        <v>1210.95</v>
      </c>
      <c r="J49" s="44">
        <v>1322.17</v>
      </c>
      <c r="K49" s="44">
        <v>957.14</v>
      </c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10519.71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391</v>
      </c>
      <c r="C53" s="44">
        <v>34.68</v>
      </c>
      <c r="D53" s="44">
        <v>215.08</v>
      </c>
      <c r="E53" s="44"/>
      <c r="F53" s="44">
        <v>129.08000000000001</v>
      </c>
      <c r="G53" s="44">
        <v>224.8</v>
      </c>
      <c r="H53" s="44">
        <v>651.01</v>
      </c>
      <c r="I53" s="44">
        <v>209.38</v>
      </c>
      <c r="J53" s="44"/>
      <c r="K53" s="44">
        <v>275.69</v>
      </c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2130.7200000000003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>
        <v>15.7</v>
      </c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15.7</v>
      </c>
    </row>
    <row r="55" spans="1:34" x14ac:dyDescent="0.25">
      <c r="A55" s="17" t="s">
        <v>52</v>
      </c>
      <c r="B55" s="44">
        <v>38.380000000000003</v>
      </c>
      <c r="C55" s="44">
        <v>4.83</v>
      </c>
      <c r="D55" s="44">
        <v>55.48</v>
      </c>
      <c r="E55" s="44">
        <v>0</v>
      </c>
      <c r="F55" s="44"/>
      <c r="G55" s="44"/>
      <c r="H55" s="44">
        <v>276.43</v>
      </c>
      <c r="I55" s="44">
        <v>19.96</v>
      </c>
      <c r="J55" s="44">
        <v>8.1199999999999992</v>
      </c>
      <c r="K55" s="44">
        <v>295.2</v>
      </c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698.4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2968.712</v>
      </c>
      <c r="C64" s="53">
        <f t="shared" ref="C64:AG64" si="21">+C15+C23+C31+C39+C47+C48+C49+C50+C51+C52+C53+C54+C55+C56+C57+C58+C59+C60+C61+C62+C63</f>
        <v>1094.49</v>
      </c>
      <c r="D64" s="53">
        <f t="shared" si="21"/>
        <v>2107.5940000000001</v>
      </c>
      <c r="E64" s="53">
        <f t="shared" si="21"/>
        <v>1191.4199999999998</v>
      </c>
      <c r="F64" s="53">
        <f t="shared" si="21"/>
        <v>1096.1600000000001</v>
      </c>
      <c r="G64" s="53">
        <f t="shared" si="21"/>
        <v>3114.29</v>
      </c>
      <c r="H64" s="53">
        <f t="shared" si="21"/>
        <v>3374.93</v>
      </c>
      <c r="I64" s="53">
        <f t="shared" si="21"/>
        <v>3133.596</v>
      </c>
      <c r="J64" s="53">
        <f t="shared" si="21"/>
        <v>2977.09</v>
      </c>
      <c r="K64" s="53">
        <f t="shared" si="21"/>
        <v>2455.6299999999997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23513.912000000004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D</v>
      </c>
      <c r="D66" s="55" t="str">
        <f t="shared" ref="D66:AG67" si="22">D11</f>
        <v>CAJA 6 D</v>
      </c>
      <c r="E66" s="55" t="str">
        <f t="shared" si="22"/>
        <v>CAJA 8 D</v>
      </c>
      <c r="F66" s="55" t="str">
        <f t="shared" si="22"/>
        <v>CAJA 9 D</v>
      </c>
      <c r="G66" s="55" t="str">
        <f t="shared" si="22"/>
        <v>CAJA 1 N</v>
      </c>
      <c r="H66" s="55" t="str">
        <f t="shared" si="22"/>
        <v>CAJA 3 N</v>
      </c>
      <c r="I66" s="55" t="str">
        <f t="shared" si="22"/>
        <v>CAJA 6 N</v>
      </c>
      <c r="J66" s="55" t="str">
        <f t="shared" si="22"/>
        <v>CAJA 8 N</v>
      </c>
      <c r="K66" s="55" t="str">
        <f t="shared" si="22"/>
        <v>CAJA 9 N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2909.95</v>
      </c>
      <c r="C67" s="57">
        <f t="shared" ref="C67:L67" si="23">C12</f>
        <v>1093.07</v>
      </c>
      <c r="D67" s="57">
        <f t="shared" si="23"/>
        <v>2107.94</v>
      </c>
      <c r="E67" s="57">
        <f t="shared" si="23"/>
        <v>1171.83</v>
      </c>
      <c r="F67" s="57">
        <f t="shared" si="23"/>
        <v>1093.72</v>
      </c>
      <c r="G67" s="57">
        <f t="shared" si="23"/>
        <v>3132.6</v>
      </c>
      <c r="H67" s="57">
        <f t="shared" si="23"/>
        <v>3380.2</v>
      </c>
      <c r="I67" s="57">
        <f t="shared" si="23"/>
        <v>3094.07</v>
      </c>
      <c r="J67" s="57">
        <f t="shared" si="23"/>
        <v>2908.44</v>
      </c>
      <c r="K67" s="57">
        <f t="shared" si="23"/>
        <v>2454.52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23346.339999999997</v>
      </c>
    </row>
    <row r="68" spans="1:34" s="47" customFormat="1" x14ac:dyDescent="0.25">
      <c r="A68" s="58" t="s">
        <v>93</v>
      </c>
      <c r="B68" s="59">
        <f t="shared" ref="B68:AG68" si="24">+B13+B14</f>
        <v>54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24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78</v>
      </c>
    </row>
    <row r="69" spans="1:34" s="47" customFormat="1" x14ac:dyDescent="0.25">
      <c r="A69" s="58" t="s">
        <v>94</v>
      </c>
      <c r="B69" s="59">
        <f>+B67+B68</f>
        <v>2963.95</v>
      </c>
      <c r="C69" s="59">
        <f t="shared" ref="C69:AG69" si="25">+C67+C68</f>
        <v>1093.07</v>
      </c>
      <c r="D69" s="59">
        <f t="shared" si="25"/>
        <v>2107.94</v>
      </c>
      <c r="E69" s="59">
        <f t="shared" si="25"/>
        <v>1171.83</v>
      </c>
      <c r="F69" s="59">
        <f t="shared" si="25"/>
        <v>1093.72</v>
      </c>
      <c r="G69" s="59">
        <f t="shared" si="25"/>
        <v>3132.6</v>
      </c>
      <c r="H69" s="59">
        <f t="shared" si="25"/>
        <v>3380.2</v>
      </c>
      <c r="I69" s="59">
        <f t="shared" si="25"/>
        <v>3118.07</v>
      </c>
      <c r="J69" s="59">
        <f t="shared" si="25"/>
        <v>2908.44</v>
      </c>
      <c r="K69" s="59">
        <f t="shared" si="25"/>
        <v>2454.52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23424.339999999997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4.762000000000171</v>
      </c>
      <c r="C70" s="57">
        <f t="shared" si="26"/>
        <v>1.4200000000000728</v>
      </c>
      <c r="D70" s="57">
        <f t="shared" si="26"/>
        <v>-0.34600000000000364</v>
      </c>
      <c r="E70" s="57">
        <f t="shared" si="26"/>
        <v>19.589999999999918</v>
      </c>
      <c r="F70" s="57">
        <f t="shared" si="26"/>
        <v>2.4400000000000546</v>
      </c>
      <c r="G70" s="57">
        <f t="shared" si="26"/>
        <v>-18.309999999999945</v>
      </c>
      <c r="H70" s="57">
        <f t="shared" si="26"/>
        <v>-5.2699999999999818</v>
      </c>
      <c r="I70" s="57">
        <f t="shared" si="26"/>
        <v>15.52599999999984</v>
      </c>
      <c r="J70" s="57">
        <f t="shared" si="26"/>
        <v>68.650000000000091</v>
      </c>
      <c r="K70" s="57">
        <f t="shared" si="26"/>
        <v>1.1099999999996726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89.571999999999889</v>
      </c>
    </row>
    <row r="71" spans="1:34" ht="112.5" customHeight="1" x14ac:dyDescent="0.25">
      <c r="A71" s="77" t="s">
        <v>96</v>
      </c>
      <c r="B71" s="14"/>
      <c r="C71" s="14"/>
      <c r="D71" s="14"/>
      <c r="E71" s="14" t="s">
        <v>121</v>
      </c>
      <c r="F71" s="14"/>
      <c r="G71" s="14" t="s">
        <v>122</v>
      </c>
      <c r="H71" s="14" t="s">
        <v>124</v>
      </c>
      <c r="I71" s="14" t="s">
        <v>125</v>
      </c>
      <c r="J71" s="14" t="s">
        <v>126</v>
      </c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G72" s="12" t="s">
        <v>123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4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4.5999999999999996</v>
      </c>
      <c r="C8" s="1" t="s">
        <v>38</v>
      </c>
      <c r="D8" s="2">
        <v>4.5999999999999996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57</v>
      </c>
      <c r="F11" s="5" t="s">
        <v>58</v>
      </c>
      <c r="G11" s="5" t="s">
        <v>59</v>
      </c>
      <c r="H11" s="5" t="s">
        <v>61</v>
      </c>
      <c r="I11" s="5" t="s">
        <v>62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2337.37</v>
      </c>
      <c r="C12" s="26">
        <v>731.25</v>
      </c>
      <c r="D12" s="26">
        <v>2732.55</v>
      </c>
      <c r="E12" s="26">
        <v>1174.1300000000001</v>
      </c>
      <c r="F12" s="26">
        <v>493.4</v>
      </c>
      <c r="G12" s="26">
        <v>1044.8499999999999</v>
      </c>
      <c r="H12" s="26">
        <v>713.47</v>
      </c>
      <c r="I12" s="26">
        <v>356.51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9583.5299999999988</v>
      </c>
      <c r="AI12" s="26">
        <v>9583.5300000000007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102</v>
      </c>
      <c r="C15" s="23">
        <v>57.5</v>
      </c>
      <c r="D15" s="23">
        <v>169.9</v>
      </c>
      <c r="E15" s="23">
        <v>16</v>
      </c>
      <c r="F15" s="23">
        <v>27.5</v>
      </c>
      <c r="G15" s="23"/>
      <c r="H15" s="23">
        <v>3.45</v>
      </c>
      <c r="I15" s="23">
        <v>10.5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386.84999999999997</v>
      </c>
    </row>
    <row r="16" spans="1:36" s="32" customFormat="1" x14ac:dyDescent="0.25">
      <c r="A16" s="30" t="s">
        <v>20</v>
      </c>
      <c r="B16" s="31">
        <v>168</v>
      </c>
      <c r="C16" s="31">
        <v>90</v>
      </c>
      <c r="D16" s="31">
        <v>203</v>
      </c>
      <c r="E16" s="31">
        <v>90</v>
      </c>
      <c r="F16" s="31">
        <v>42</v>
      </c>
      <c r="G16" s="31">
        <v>119</v>
      </c>
      <c r="H16" s="31">
        <v>94</v>
      </c>
      <c r="I16" s="31">
        <v>33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839</v>
      </c>
      <c r="AJ16" s="70"/>
    </row>
    <row r="17" spans="1:36" s="47" customFormat="1" x14ac:dyDescent="0.25">
      <c r="A17" s="46" t="s">
        <v>27</v>
      </c>
      <c r="B17" s="22">
        <f>B16*$B$8</f>
        <v>772.8</v>
      </c>
      <c r="C17" s="22">
        <f>C16*$B$8</f>
        <v>413.99999999999994</v>
      </c>
      <c r="D17" s="22">
        <f t="shared" ref="D17:AG17" si="2">D16*$B$8</f>
        <v>933.8</v>
      </c>
      <c r="E17" s="22">
        <f t="shared" si="2"/>
        <v>413.99999999999994</v>
      </c>
      <c r="F17" s="22">
        <f t="shared" si="2"/>
        <v>193.2</v>
      </c>
      <c r="G17" s="22">
        <f t="shared" si="2"/>
        <v>547.4</v>
      </c>
      <c r="H17" s="22">
        <f t="shared" si="2"/>
        <v>432.4</v>
      </c>
      <c r="I17" s="22">
        <f t="shared" si="2"/>
        <v>151.79999999999998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3859.4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168</v>
      </c>
      <c r="C22" s="20">
        <f t="shared" ref="C22:AG23" si="5">+C16+C18+C20</f>
        <v>90</v>
      </c>
      <c r="D22" s="20">
        <f t="shared" si="5"/>
        <v>203</v>
      </c>
      <c r="E22" s="20">
        <f t="shared" si="5"/>
        <v>90</v>
      </c>
      <c r="F22" s="20">
        <f t="shared" si="5"/>
        <v>42</v>
      </c>
      <c r="G22" s="20">
        <f t="shared" si="5"/>
        <v>119</v>
      </c>
      <c r="H22" s="20">
        <f t="shared" si="5"/>
        <v>94</v>
      </c>
      <c r="I22" s="20">
        <f t="shared" si="5"/>
        <v>33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839</v>
      </c>
    </row>
    <row r="23" spans="1:36" s="47" customFormat="1" x14ac:dyDescent="0.25">
      <c r="A23" s="48" t="s">
        <v>26</v>
      </c>
      <c r="B23" s="19">
        <f>+B17+B19+B21</f>
        <v>772.8</v>
      </c>
      <c r="C23" s="19">
        <f t="shared" si="5"/>
        <v>413.99999999999994</v>
      </c>
      <c r="D23" s="19">
        <f t="shared" si="5"/>
        <v>933.8</v>
      </c>
      <c r="E23" s="19">
        <f t="shared" si="5"/>
        <v>413.99999999999994</v>
      </c>
      <c r="F23" s="19">
        <f t="shared" si="5"/>
        <v>193.2</v>
      </c>
      <c r="G23" s="19">
        <f t="shared" si="5"/>
        <v>547.4</v>
      </c>
      <c r="H23" s="19">
        <f t="shared" si="5"/>
        <v>432.4</v>
      </c>
      <c r="I23" s="19">
        <f t="shared" si="5"/>
        <v>151.79999999999998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3859.4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>
        <v>13.47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13.47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61.961999999999996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61.961999999999996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13.47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13.47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61.961999999999996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61.961999999999996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1241.31</v>
      </c>
      <c r="C49" s="44">
        <v>141.75</v>
      </c>
      <c r="D49" s="44">
        <v>1319.25</v>
      </c>
      <c r="E49" s="44">
        <v>613.74</v>
      </c>
      <c r="F49" s="44">
        <v>166.65</v>
      </c>
      <c r="G49" s="44">
        <v>421.75</v>
      </c>
      <c r="H49" s="44">
        <v>246.93</v>
      </c>
      <c r="I49" s="44">
        <v>195.26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4346.6400000000003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135.13999999999999</v>
      </c>
      <c r="C53" s="44">
        <v>86.67</v>
      </c>
      <c r="D53" s="44">
        <v>252.26</v>
      </c>
      <c r="E53" s="44">
        <v>101.61</v>
      </c>
      <c r="F53" s="44">
        <v>66.41</v>
      </c>
      <c r="G53" s="44">
        <v>92.88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734.96999999999991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93.22</v>
      </c>
      <c r="C55" s="44">
        <v>32.54</v>
      </c>
      <c r="D55" s="44"/>
      <c r="E55" s="44">
        <v>29.77</v>
      </c>
      <c r="F55" s="44">
        <v>39.950000000000003</v>
      </c>
      <c r="G55" s="44"/>
      <c r="H55" s="44">
        <v>31.44</v>
      </c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226.92000000000002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2344.4699999999993</v>
      </c>
      <c r="C64" s="53">
        <f t="shared" ref="C64:AG64" si="21">+C15+C23+C31+C39+C47+C48+C49+C50+C51+C52+C53+C54+C55+C56+C57+C58+C59+C60+C61+C62+C63</f>
        <v>732.45999999999992</v>
      </c>
      <c r="D64" s="53">
        <f t="shared" si="21"/>
        <v>2737.1720000000005</v>
      </c>
      <c r="E64" s="53">
        <f t="shared" si="21"/>
        <v>1175.1199999999999</v>
      </c>
      <c r="F64" s="53">
        <f t="shared" si="21"/>
        <v>493.71</v>
      </c>
      <c r="G64" s="53">
        <f t="shared" si="21"/>
        <v>1062.03</v>
      </c>
      <c r="H64" s="53">
        <f t="shared" si="21"/>
        <v>714.22</v>
      </c>
      <c r="I64" s="53">
        <f t="shared" si="21"/>
        <v>357.55999999999995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9616.7419999999984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D</v>
      </c>
      <c r="F66" s="55" t="str">
        <f t="shared" si="22"/>
        <v>CAJA 3 N</v>
      </c>
      <c r="G66" s="55" t="str">
        <f t="shared" si="22"/>
        <v>CAJA 4 D</v>
      </c>
      <c r="H66" s="55" t="str">
        <f t="shared" si="22"/>
        <v>CAJA 5 D</v>
      </c>
      <c r="I66" s="55" t="str">
        <f t="shared" si="22"/>
        <v>CAJA 5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2337.37</v>
      </c>
      <c r="C67" s="57">
        <f t="shared" ref="C67:L67" si="23">C12</f>
        <v>731.25</v>
      </c>
      <c r="D67" s="57">
        <f t="shared" si="23"/>
        <v>2732.55</v>
      </c>
      <c r="E67" s="57">
        <f t="shared" si="23"/>
        <v>1174.1300000000001</v>
      </c>
      <c r="F67" s="57">
        <f t="shared" si="23"/>
        <v>493.4</v>
      </c>
      <c r="G67" s="57">
        <f t="shared" si="23"/>
        <v>1044.8499999999999</v>
      </c>
      <c r="H67" s="57">
        <f t="shared" si="23"/>
        <v>713.47</v>
      </c>
      <c r="I67" s="57">
        <f t="shared" si="23"/>
        <v>356.51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9583.5299999999988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2337.37</v>
      </c>
      <c r="C69" s="59">
        <f t="shared" ref="C69:AG69" si="25">+C67+C68</f>
        <v>731.25</v>
      </c>
      <c r="D69" s="59">
        <f t="shared" si="25"/>
        <v>2732.55</v>
      </c>
      <c r="E69" s="59">
        <f t="shared" si="25"/>
        <v>1174.1300000000001</v>
      </c>
      <c r="F69" s="59">
        <f t="shared" si="25"/>
        <v>493.4</v>
      </c>
      <c r="G69" s="59">
        <f t="shared" si="25"/>
        <v>1044.8499999999999</v>
      </c>
      <c r="H69" s="59">
        <f t="shared" si="25"/>
        <v>713.47</v>
      </c>
      <c r="I69" s="59">
        <f t="shared" si="25"/>
        <v>356.51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9583.5299999999988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7.0999999999994543</v>
      </c>
      <c r="C70" s="57">
        <f t="shared" si="26"/>
        <v>1.2099999999999227</v>
      </c>
      <c r="D70" s="57">
        <f t="shared" si="26"/>
        <v>4.6220000000002983</v>
      </c>
      <c r="E70" s="57">
        <f t="shared" si="26"/>
        <v>0.98999999999978172</v>
      </c>
      <c r="F70" s="57">
        <f t="shared" si="26"/>
        <v>0.31000000000000227</v>
      </c>
      <c r="G70" s="57">
        <f t="shared" si="26"/>
        <v>17.180000000000064</v>
      </c>
      <c r="H70" s="57">
        <f t="shared" si="26"/>
        <v>0.75</v>
      </c>
      <c r="I70" s="57">
        <f t="shared" si="26"/>
        <v>1.0499999999999545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33.211999999999477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 t="s">
        <v>131</v>
      </c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H59" sqref="AH5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4.5999999999999996</v>
      </c>
      <c r="C8" s="1" t="s">
        <v>38</v>
      </c>
      <c r="D8" s="2">
        <v>4.5999999999999996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2127.2800000000002</v>
      </c>
      <c r="C12" s="26">
        <v>2304.86</v>
      </c>
      <c r="D12" s="26">
        <v>2101.4699999999998</v>
      </c>
      <c r="E12" s="26">
        <v>2086.23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8619.84</v>
      </c>
      <c r="AI12" s="26">
        <v>8619.85</v>
      </c>
      <c r="AJ12" s="69">
        <f>+AI12-AH12</f>
        <v>1.0000000000218279E-2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338.25</v>
      </c>
      <c r="C15" s="23">
        <v>220.2</v>
      </c>
      <c r="D15" s="23">
        <v>461.5</v>
      </c>
      <c r="E15" s="23">
        <v>191.7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1211.6500000000001</v>
      </c>
    </row>
    <row r="16" spans="1:36" s="32" customFormat="1" x14ac:dyDescent="0.25">
      <c r="A16" s="30" t="s">
        <v>20</v>
      </c>
      <c r="B16" s="31">
        <v>166</v>
      </c>
      <c r="C16" s="31">
        <v>83</v>
      </c>
      <c r="D16" s="31">
        <v>138</v>
      </c>
      <c r="E16" s="31">
        <v>114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501</v>
      </c>
      <c r="AJ16" s="70"/>
    </row>
    <row r="17" spans="1:36" s="47" customFormat="1" x14ac:dyDescent="0.25">
      <c r="A17" s="46" t="s">
        <v>27</v>
      </c>
      <c r="B17" s="22">
        <f>B16*$B$8</f>
        <v>763.59999999999991</v>
      </c>
      <c r="C17" s="22">
        <f>C16*$B$8</f>
        <v>381.79999999999995</v>
      </c>
      <c r="D17" s="22">
        <f t="shared" ref="D17:AG17" si="2">D16*$B$8</f>
        <v>634.79999999999995</v>
      </c>
      <c r="E17" s="22">
        <f t="shared" si="2"/>
        <v>524.4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2304.6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166</v>
      </c>
      <c r="C22" s="20">
        <f t="shared" ref="C22:AG23" si="5">+C16+C18+C20</f>
        <v>83</v>
      </c>
      <c r="D22" s="20">
        <f t="shared" si="5"/>
        <v>138</v>
      </c>
      <c r="E22" s="20">
        <f t="shared" si="5"/>
        <v>114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501</v>
      </c>
    </row>
    <row r="23" spans="1:36" s="47" customFormat="1" x14ac:dyDescent="0.25">
      <c r="A23" s="48" t="s">
        <v>26</v>
      </c>
      <c r="B23" s="19">
        <f>+B17+B19+B21</f>
        <v>763.59999999999991</v>
      </c>
      <c r="C23" s="19">
        <f t="shared" si="5"/>
        <v>381.79999999999995</v>
      </c>
      <c r="D23" s="19">
        <f t="shared" si="5"/>
        <v>634.79999999999995</v>
      </c>
      <c r="E23" s="19">
        <f t="shared" si="5"/>
        <v>524.4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2304.6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>
        <v>23.82</v>
      </c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23.82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109.57199999999999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109.57199999999999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23.82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23.82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109.57199999999999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109.57199999999999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608.07000000000005</v>
      </c>
      <c r="C49" s="44">
        <v>1212.72</v>
      </c>
      <c r="D49" s="44">
        <v>530.46</v>
      </c>
      <c r="E49" s="44">
        <v>786.46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3137.71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420.66</v>
      </c>
      <c r="C53" s="44">
        <v>492.46</v>
      </c>
      <c r="D53" s="44">
        <v>478.83</v>
      </c>
      <c r="E53" s="44">
        <v>475.04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1866.99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2130.58</v>
      </c>
      <c r="C64" s="53">
        <f t="shared" ref="C64:AG64" si="21">+C15+C23+C31+C39+C47+C48+C49+C50+C51+C52+C53+C54+C55+C56+C57+C58+C59+C60+C61+C62+C63</f>
        <v>2307.1799999999998</v>
      </c>
      <c r="D64" s="53">
        <f t="shared" si="21"/>
        <v>2105.59</v>
      </c>
      <c r="E64" s="53">
        <f t="shared" si="21"/>
        <v>2087.172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8630.5220000000008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2127.2800000000002</v>
      </c>
      <c r="C67" s="57">
        <f t="shared" ref="C67:L67" si="23">C12</f>
        <v>2304.86</v>
      </c>
      <c r="D67" s="57">
        <f t="shared" si="23"/>
        <v>2101.4699999999998</v>
      </c>
      <c r="E67" s="57">
        <f t="shared" si="23"/>
        <v>2086.23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8619.84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2127.2800000000002</v>
      </c>
      <c r="C69" s="59">
        <f t="shared" ref="C69:AG69" si="25">+C67+C68</f>
        <v>2304.86</v>
      </c>
      <c r="D69" s="59">
        <f t="shared" si="25"/>
        <v>2101.4699999999998</v>
      </c>
      <c r="E69" s="59">
        <f t="shared" si="25"/>
        <v>2086.23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8619.84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3.2999999999997272</v>
      </c>
      <c r="C70" s="57">
        <f t="shared" si="26"/>
        <v>2.319999999999709</v>
      </c>
      <c r="D70" s="57">
        <f t="shared" si="26"/>
        <v>4.1200000000003456</v>
      </c>
      <c r="E70" s="57">
        <f t="shared" si="26"/>
        <v>0.94200000000000728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10.681999999999789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3" activePane="bottomRight" state="frozen"/>
      <selection pane="topRight" activeCell="B1" sqref="B1"/>
      <selection pane="bottomLeft" activeCell="A5" sqref="A5"/>
      <selection pane="bottomRight" activeCell="AG42" sqref="AG42:AH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4.5999999999999996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1561.19</v>
      </c>
      <c r="C12" s="26">
        <v>1351.35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2912.54</v>
      </c>
      <c r="AI12" s="26">
        <v>2912.53</v>
      </c>
      <c r="AJ12" s="69">
        <f>+AI12-AH12</f>
        <v>-9.9999999997635314E-3</v>
      </c>
    </row>
    <row r="13" spans="1:36" ht="19.5" customHeight="1" x14ac:dyDescent="0.25">
      <c r="A13" s="25" t="s">
        <v>117</v>
      </c>
      <c r="B13" s="26">
        <v>6</v>
      </c>
      <c r="C13" s="26">
        <v>6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12</v>
      </c>
      <c r="AI13" s="26"/>
      <c r="AJ13" s="69">
        <f>+AI13-AH13</f>
        <v>-12</v>
      </c>
    </row>
    <row r="14" spans="1:36" ht="19.5" customHeight="1" x14ac:dyDescent="0.25">
      <c r="A14" s="25" t="s">
        <v>118</v>
      </c>
      <c r="B14" s="26"/>
      <c r="C14" s="26">
        <v>6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6</v>
      </c>
      <c r="AI14" s="26"/>
      <c r="AJ14" s="69">
        <f>+AI14-AH14</f>
        <v>-6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>
        <v>191</v>
      </c>
      <c r="C16" s="31">
        <v>123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314</v>
      </c>
      <c r="AJ16" s="70"/>
    </row>
    <row r="17" spans="1:36" s="47" customFormat="1" x14ac:dyDescent="0.25">
      <c r="A17" s="46" t="s">
        <v>27</v>
      </c>
      <c r="B17" s="22">
        <f>B16*$B$8</f>
        <v>878.59999999999991</v>
      </c>
      <c r="C17" s="22">
        <f>C16*$B$8</f>
        <v>565.79999999999995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1444.3999999999999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191</v>
      </c>
      <c r="C22" s="20">
        <f t="shared" ref="C22:AG23" si="5">+C16+C18+C20</f>
        <v>123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314</v>
      </c>
    </row>
    <row r="23" spans="1:36" s="47" customFormat="1" x14ac:dyDescent="0.25">
      <c r="A23" s="48" t="s">
        <v>26</v>
      </c>
      <c r="B23" s="19">
        <f>+B17+B19+B21</f>
        <v>878.59999999999991</v>
      </c>
      <c r="C23" s="19">
        <f t="shared" si="5"/>
        <v>565.79999999999995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1444.3999999999999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6.86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6.86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31.555999999999997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31.555999999999997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6.86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6.86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31.555999999999997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31.555999999999997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629.46</v>
      </c>
      <c r="C49" s="44">
        <v>688.29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1317.75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62.98</v>
      </c>
      <c r="C53" s="44">
        <v>53.67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116.65</v>
      </c>
    </row>
    <row r="54" spans="1:34" x14ac:dyDescent="0.25">
      <c r="A54" s="17" t="s">
        <v>114</v>
      </c>
      <c r="B54" s="44"/>
      <c r="C54" s="44">
        <v>47.67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47.67</v>
      </c>
    </row>
    <row r="55" spans="1:34" x14ac:dyDescent="0.25">
      <c r="A55" s="17" t="s">
        <v>52</v>
      </c>
      <c r="B55" s="44"/>
      <c r="C55" s="44">
        <v>16.12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16.12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1571.04</v>
      </c>
      <c r="C64" s="53">
        <f t="shared" ref="C64:AG64" si="21">+C15+C23+C31+C39+C47+C48+C49+C50+C51+C52+C53+C54+C55+C56+C57+C58+C59+C60+C61+C62+C63</f>
        <v>1403.106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2974.1459999999997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1561.19</v>
      </c>
      <c r="C67" s="57">
        <f t="shared" ref="C67:L67" si="23">C12</f>
        <v>1351.35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2912.54</v>
      </c>
    </row>
    <row r="68" spans="1:34" s="47" customFormat="1" x14ac:dyDescent="0.25">
      <c r="A68" s="58" t="s">
        <v>93</v>
      </c>
      <c r="B68" s="59">
        <f t="shared" ref="B68:AG68" si="24">+B13+B14</f>
        <v>6</v>
      </c>
      <c r="C68" s="59">
        <f t="shared" si="24"/>
        <v>12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18</v>
      </c>
    </row>
    <row r="69" spans="1:34" s="47" customFormat="1" x14ac:dyDescent="0.25">
      <c r="A69" s="58" t="s">
        <v>94</v>
      </c>
      <c r="B69" s="59">
        <f>+B67+B68</f>
        <v>1567.19</v>
      </c>
      <c r="C69" s="59">
        <f t="shared" ref="C69:AG69" si="25">+C67+C68</f>
        <v>1363.35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2930.54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3.8499999999999091</v>
      </c>
      <c r="C70" s="57">
        <f t="shared" si="26"/>
        <v>39.756000000000085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43.605999999999995</v>
      </c>
    </row>
    <row r="71" spans="1:34" ht="102.75" customHeight="1" x14ac:dyDescent="0.25">
      <c r="A71" s="77" t="s">
        <v>96</v>
      </c>
      <c r="B71" s="14"/>
      <c r="C71" s="14" t="s">
        <v>132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4.6500000000000004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685.03</v>
      </c>
      <c r="C12" s="26">
        <v>839.88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1524.9099999999999</v>
      </c>
      <c r="AI12" s="26">
        <v>1524.91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10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</v>
      </c>
    </row>
    <row r="16" spans="1:36" s="32" customFormat="1" x14ac:dyDescent="0.25">
      <c r="A16" s="30" t="s">
        <v>20</v>
      </c>
      <c r="B16" s="31">
        <v>66</v>
      </c>
      <c r="C16" s="31">
        <v>97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163</v>
      </c>
      <c r="AJ16" s="70"/>
    </row>
    <row r="17" spans="1:36" s="47" customFormat="1" x14ac:dyDescent="0.25">
      <c r="A17" s="46" t="s">
        <v>27</v>
      </c>
      <c r="B17" s="22">
        <f>B16*$B$8</f>
        <v>306.90000000000003</v>
      </c>
      <c r="C17" s="22">
        <f>C16*$B$8</f>
        <v>451.05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757.95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66</v>
      </c>
      <c r="C22" s="20">
        <f t="shared" ref="C22:AG23" si="5">+C16+C18+C20</f>
        <v>97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163</v>
      </c>
    </row>
    <row r="23" spans="1:36" s="47" customFormat="1" x14ac:dyDescent="0.25">
      <c r="A23" s="48" t="s">
        <v>26</v>
      </c>
      <c r="B23" s="19">
        <f>+B17+B19+B21</f>
        <v>306.90000000000003</v>
      </c>
      <c r="C23" s="19">
        <f t="shared" si="5"/>
        <v>451.05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757.95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347.67</v>
      </c>
      <c r="C49" s="44">
        <v>335.27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682.94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31.33</v>
      </c>
      <c r="C53" s="44">
        <v>79.63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110.96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695.90000000000009</v>
      </c>
      <c r="C64" s="53">
        <f t="shared" ref="C64:AG64" si="21">+C15+C23+C31+C39+C47+C48+C49+C50+C51+C52+C53+C54+C55+C56+C57+C58+C59+C60+C61+C62+C63</f>
        <v>865.94999999999993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1561.85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685.03</v>
      </c>
      <c r="C67" s="57">
        <f t="shared" ref="C67:L67" si="23">C12</f>
        <v>839.88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1524.9099999999999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685.03</v>
      </c>
      <c r="C69" s="59">
        <f t="shared" ref="C69:AG69" si="25">+C67+C68</f>
        <v>839.88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1524.9099999999999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10.870000000000118</v>
      </c>
      <c r="C70" s="57">
        <f t="shared" si="26"/>
        <v>26.069999999999936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36.940000000000055</v>
      </c>
    </row>
    <row r="71" spans="1:34" ht="96" customHeight="1" x14ac:dyDescent="0.25">
      <c r="A71" s="77" t="s">
        <v>96</v>
      </c>
      <c r="B71" s="14"/>
      <c r="C71" s="14" t="s">
        <v>133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33" sqref="A3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4.5999999999999996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57</v>
      </c>
      <c r="F11" s="5" t="s">
        <v>58</v>
      </c>
      <c r="G11" s="5" t="s">
        <v>60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2731.57</v>
      </c>
      <c r="C12" s="26">
        <v>2266.09</v>
      </c>
      <c r="D12" s="26">
        <v>3370.98</v>
      </c>
      <c r="E12" s="26">
        <v>2105.12</v>
      </c>
      <c r="F12" s="26">
        <v>1043.3599999999999</v>
      </c>
      <c r="G12" s="26">
        <v>948.19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12465.31</v>
      </c>
      <c r="AI12" s="26">
        <v>12465.31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400.4</v>
      </c>
      <c r="D15" s="23">
        <v>275.05</v>
      </c>
      <c r="E15" s="23">
        <v>235.75</v>
      </c>
      <c r="F15" s="23">
        <v>98</v>
      </c>
      <c r="G15" s="23">
        <v>89.3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1098.5</v>
      </c>
    </row>
    <row r="16" spans="1:36" s="32" customFormat="1" x14ac:dyDescent="0.25">
      <c r="A16" s="30" t="s">
        <v>20</v>
      </c>
      <c r="B16" s="31">
        <v>312</v>
      </c>
      <c r="C16" s="31">
        <v>172</v>
      </c>
      <c r="D16" s="31">
        <v>355</v>
      </c>
      <c r="E16" s="31">
        <v>184</v>
      </c>
      <c r="F16" s="31">
        <v>108</v>
      </c>
      <c r="G16" s="31">
        <v>77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1208</v>
      </c>
      <c r="AJ16" s="70"/>
    </row>
    <row r="17" spans="1:36" s="47" customFormat="1" x14ac:dyDescent="0.25">
      <c r="A17" s="46" t="s">
        <v>27</v>
      </c>
      <c r="B17" s="22">
        <f>B16*$B$8</f>
        <v>1435.1999999999998</v>
      </c>
      <c r="C17" s="22">
        <f>C16*$B$8</f>
        <v>791.19999999999993</v>
      </c>
      <c r="D17" s="22">
        <f t="shared" ref="D17:AG17" si="2">D16*$B$8</f>
        <v>1632.9999999999998</v>
      </c>
      <c r="E17" s="22">
        <f t="shared" si="2"/>
        <v>846.4</v>
      </c>
      <c r="F17" s="22">
        <f t="shared" si="2"/>
        <v>496.79999999999995</v>
      </c>
      <c r="G17" s="22">
        <f t="shared" si="2"/>
        <v>354.2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5556.7999999999993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312</v>
      </c>
      <c r="C22" s="20">
        <f t="shared" ref="C22:AG23" si="5">+C16+C18+C20</f>
        <v>172</v>
      </c>
      <c r="D22" s="20">
        <f t="shared" si="5"/>
        <v>355</v>
      </c>
      <c r="E22" s="20">
        <f t="shared" si="5"/>
        <v>184</v>
      </c>
      <c r="F22" s="20">
        <f t="shared" si="5"/>
        <v>108</v>
      </c>
      <c r="G22" s="20">
        <f t="shared" si="5"/>
        <v>77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1208</v>
      </c>
    </row>
    <row r="23" spans="1:36" s="47" customFormat="1" x14ac:dyDescent="0.25">
      <c r="A23" s="48" t="s">
        <v>26</v>
      </c>
      <c r="B23" s="19">
        <f>+B17+B19+B21</f>
        <v>1435.1999999999998</v>
      </c>
      <c r="C23" s="19">
        <f t="shared" si="5"/>
        <v>791.19999999999993</v>
      </c>
      <c r="D23" s="19">
        <f t="shared" si="5"/>
        <v>1632.9999999999998</v>
      </c>
      <c r="E23" s="19">
        <f t="shared" si="5"/>
        <v>846.4</v>
      </c>
      <c r="F23" s="19">
        <f t="shared" si="5"/>
        <v>496.79999999999995</v>
      </c>
      <c r="G23" s="19">
        <f t="shared" si="5"/>
        <v>354.2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5556.7999999999993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1145.99</v>
      </c>
      <c r="C49" s="44">
        <v>941.86</v>
      </c>
      <c r="D49" s="44"/>
      <c r="E49" s="44"/>
      <c r="F49" s="44"/>
      <c r="G49" s="44">
        <v>507.02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2594.87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1104.1400000000001</v>
      </c>
      <c r="E52" s="44">
        <v>887.02</v>
      </c>
      <c r="F52" s="44">
        <v>408.67</v>
      </c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2399.83</v>
      </c>
    </row>
    <row r="53" spans="1:34" x14ac:dyDescent="0.25">
      <c r="A53" s="17" t="s">
        <v>18</v>
      </c>
      <c r="B53" s="44">
        <v>194.34</v>
      </c>
      <c r="C53" s="44">
        <v>130.41999999999999</v>
      </c>
      <c r="D53" s="44">
        <v>370.25</v>
      </c>
      <c r="E53" s="44">
        <v>137.49</v>
      </c>
      <c r="F53" s="44">
        <v>40.36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872.86</v>
      </c>
    </row>
    <row r="54" spans="1:34" x14ac:dyDescent="0.25">
      <c r="A54" s="17" t="s">
        <v>114</v>
      </c>
      <c r="B54" s="44"/>
      <c r="C54" s="44">
        <v>0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2775.5299999999997</v>
      </c>
      <c r="C64" s="53">
        <f t="shared" ref="C64:AG64" si="21">+C15+C23+C31+C39+C47+C48+C49+C50+C51+C52+C53+C54+C55+C56+C57+C58+C59+C60+C61+C62+C63</f>
        <v>2263.88</v>
      </c>
      <c r="D64" s="53">
        <f t="shared" si="21"/>
        <v>3382.4399999999996</v>
      </c>
      <c r="E64" s="53">
        <f t="shared" si="21"/>
        <v>2106.66</v>
      </c>
      <c r="F64" s="53">
        <f t="shared" si="21"/>
        <v>1043.83</v>
      </c>
      <c r="G64" s="53">
        <f t="shared" si="21"/>
        <v>950.52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12522.859999999999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D</v>
      </c>
      <c r="F66" s="55" t="str">
        <f t="shared" si="22"/>
        <v>CAJA 3 N</v>
      </c>
      <c r="G66" s="55" t="str">
        <f t="shared" si="22"/>
        <v>CAJA 4 N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2731.57</v>
      </c>
      <c r="C67" s="57">
        <f t="shared" ref="C67:L67" si="23">C12</f>
        <v>2266.09</v>
      </c>
      <c r="D67" s="57">
        <f t="shared" si="23"/>
        <v>3370.98</v>
      </c>
      <c r="E67" s="57">
        <f t="shared" si="23"/>
        <v>2105.12</v>
      </c>
      <c r="F67" s="57">
        <f t="shared" si="23"/>
        <v>1043.3599999999999</v>
      </c>
      <c r="G67" s="57">
        <f t="shared" si="23"/>
        <v>948.19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12465.31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2731.57</v>
      </c>
      <c r="C69" s="59">
        <f t="shared" ref="C69:AG69" si="25">+C67+C68</f>
        <v>2266.09</v>
      </c>
      <c r="D69" s="59">
        <f t="shared" si="25"/>
        <v>3370.98</v>
      </c>
      <c r="E69" s="59">
        <f t="shared" si="25"/>
        <v>2105.12</v>
      </c>
      <c r="F69" s="59">
        <f t="shared" si="25"/>
        <v>1043.3599999999999</v>
      </c>
      <c r="G69" s="59">
        <f t="shared" si="25"/>
        <v>948.19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12465.31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43.959999999999582</v>
      </c>
      <c r="C70" s="57">
        <f t="shared" si="26"/>
        <v>-2.2100000000000364</v>
      </c>
      <c r="D70" s="57">
        <f t="shared" si="26"/>
        <v>11.459999999999582</v>
      </c>
      <c r="E70" s="57">
        <f t="shared" si="26"/>
        <v>1.5399999999999636</v>
      </c>
      <c r="F70" s="57">
        <f t="shared" si="26"/>
        <v>0.47000000000002728</v>
      </c>
      <c r="G70" s="57">
        <f t="shared" si="26"/>
        <v>2.3299999999999272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57.549999999999045</v>
      </c>
    </row>
    <row r="71" spans="1:34" ht="94.5" customHeight="1" x14ac:dyDescent="0.25">
      <c r="A71" s="77" t="s">
        <v>96</v>
      </c>
      <c r="B71" s="14" t="s">
        <v>135</v>
      </c>
      <c r="C71" s="14" t="s">
        <v>134</v>
      </c>
      <c r="D71" s="14" t="s">
        <v>136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2022-01-06T19:58:21Z</dcterms:modified>
</cp:coreProperties>
</file>