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5" activeTab="4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B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G47" i="149"/>
  <c r="I47" i="149"/>
  <c r="K47" i="149"/>
  <c r="M47" i="149"/>
  <c r="O47" i="149"/>
  <c r="Q47" i="149"/>
  <c r="S47" i="149"/>
  <c r="U47" i="149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K31" i="150"/>
  <c r="M31" i="150"/>
  <c r="O31" i="150"/>
  <c r="Q31" i="150"/>
  <c r="S31" i="150"/>
  <c r="U31" i="150"/>
  <c r="W31" i="150"/>
  <c r="Y31" i="150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X64" i="152"/>
  <c r="X70" i="152" s="1"/>
  <c r="P64" i="152"/>
  <c r="P70" i="152" s="1"/>
  <c r="H64" i="152"/>
  <c r="H70" i="152" s="1"/>
  <c r="AE64" i="151"/>
  <c r="AE70" i="151" s="1"/>
  <c r="AA64" i="151"/>
  <c r="AA70" i="151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C64" i="150"/>
  <c r="AC70" i="150" s="1"/>
  <c r="Y64" i="150"/>
  <c r="Y70" i="150" s="1"/>
  <c r="U64" i="150"/>
  <c r="U70" i="150" s="1"/>
  <c r="M64" i="150"/>
  <c r="M70" i="150" s="1"/>
  <c r="I64" i="150"/>
  <c r="I70" i="150" s="1"/>
  <c r="E64" i="150"/>
  <c r="E70" i="150" s="1"/>
  <c r="AG64" i="149"/>
  <c r="AG70" i="149" s="1"/>
  <c r="AC64" i="149"/>
  <c r="AC70" i="149" s="1"/>
  <c r="Y64" i="149"/>
  <c r="Y70" i="149" s="1"/>
  <c r="U64" i="149"/>
  <c r="U70" i="149" s="1"/>
  <c r="Q64" i="149"/>
  <c r="Q70" i="149" s="1"/>
  <c r="M64" i="149"/>
  <c r="M70" i="149" s="1"/>
  <c r="I64" i="149"/>
  <c r="I70" i="149" s="1"/>
  <c r="E64" i="149"/>
  <c r="E70" i="149" s="1"/>
  <c r="B64" i="149"/>
  <c r="AH23" i="151"/>
  <c r="H11" i="145" s="1"/>
  <c r="B64" i="150"/>
  <c r="B70" i="150" s="1"/>
  <c r="AH23" i="149"/>
  <c r="F11" i="145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J64" i="146" s="1"/>
  <c r="J70" i="146" s="1"/>
  <c r="L47" i="146"/>
  <c r="N47" i="146"/>
  <c r="P47" i="146"/>
  <c r="R47" i="146"/>
  <c r="T47" i="146"/>
  <c r="V47" i="146"/>
  <c r="X47" i="146"/>
  <c r="Z47" i="146"/>
  <c r="Z64" i="146" s="1"/>
  <c r="Z70" i="146" s="1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B64" i="146" l="1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Q69" i="40" l="1"/>
  <c r="AC23" i="40"/>
  <c r="U23" i="40"/>
  <c r="T47" i="40"/>
  <c r="AF47" i="40"/>
  <c r="AD47" i="40"/>
  <c r="Z47" i="40"/>
  <c r="X47" i="40"/>
  <c r="V47" i="40"/>
  <c r="AD23" i="40"/>
  <c r="Z23" i="40"/>
  <c r="V23" i="40"/>
  <c r="W47" i="40"/>
  <c r="AE39" i="40"/>
  <c r="AA39" i="40"/>
  <c r="W39" i="40"/>
  <c r="AG39" i="40"/>
  <c r="AC39" i="40"/>
  <c r="Y39" i="40"/>
  <c r="U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L69" i="40" l="1"/>
  <c r="O39" i="40"/>
  <c r="K69" i="40"/>
  <c r="G69" i="40"/>
  <c r="R47" i="40"/>
  <c r="N47" i="40"/>
  <c r="P47" i="40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S64" i="40" l="1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I23" i="40" l="1"/>
  <c r="K23" i="40"/>
  <c r="G23" i="40"/>
  <c r="I31" i="40"/>
  <c r="E31" i="40"/>
  <c r="L39" i="40"/>
  <c r="F39" i="40"/>
  <c r="I47" i="40"/>
  <c r="E47" i="40"/>
  <c r="E39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H64" i="40" s="1"/>
  <c r="H70" i="40" s="1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I64" i="40"/>
  <c r="I70" i="40" s="1"/>
  <c r="G64" i="40"/>
  <c r="G70" i="40" s="1"/>
  <c r="E64" i="40"/>
  <c r="E70" i="40" s="1"/>
  <c r="B23" i="40"/>
  <c r="L64" i="40" l="1"/>
  <c r="L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<sst xmlns="http://schemas.openxmlformats.org/spreadsheetml/2006/main" count="765" uniqueCount="141">
  <si>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</si>
  <si>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</si>
  <si>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</si>
  <si>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</si>
  <si>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</si>
  <si>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</si>
  <si>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</si>
  <si>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</si>
  <si>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</si>
  <si>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</si>
  <si>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</si>
  <si>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</si>
  <si>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</si>
  <si>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</si>
  <si>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</si>
  <si>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</si>
  <si>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</si>
  <si>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</si>
  <si>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</si>
  <si>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</si>
  <si>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</si>
  <si>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</si>
  <si>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</si>
  <si>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</si>
  <si>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</si>
  <si>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</si>
  <si>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</si>
  <si>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</si>
  <si>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</si>
  <si>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</si>
  <si>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</si>
  <si>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</si>
  <si>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</si>
  <si>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</si>
  <si>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</si>
  <si>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</si>
  <si>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</si>
  <si>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</si>
  <si>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</si>
  <si>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</si>
  <si>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</si>
  <si>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</si>
  <si>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</si>
  <si>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</si>
  <si>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</si>
  <si>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</si>
  <si>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</si>
  <si>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</si>
  <si>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</si>
  <si>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</si>
  <si>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</si>
  <si>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</si>
  <si>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</si>
  <si>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</si>
  <si>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</si>
  <si>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</si>
  <si>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</si>
  <si>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</si>
  <si>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</si>
  <si>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</si>
  <si>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</si>
  <si>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</si>
  <si>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</si>
  <si>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</si>
  <si>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</si>
  <si>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</si>
  <si>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</si>
  <si>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</si>
  <si>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</si>
  <si>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</si>
  <si>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</si>
  <si>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</si>
  <si>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</si>
  <si>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</si>
  <si>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</si>
  <si>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</si>
  <si>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</si>
  <si>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</si>
  <si>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</si>
  <si>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</si>
  <si>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</si>
  <si>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</si>
  <si>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</si>
  <si>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</si>
  <si>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</si>
  <si>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</si>
  <si>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</si>
  <si>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</si>
  <si>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</si>
  <si>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</si>
  <si>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</si>
  <si>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</si>
  <si>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</si>
  <si>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</si>
  <si>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</si>
  <si>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</si>
  <si>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</si>
  <si>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</si>
  <si>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</si>
  <si>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</si>
  <si>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</si>
  <si>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</si>
  <si>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</si>
  <si>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</si>
  <si>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</si>
  <si>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</si>
  <si>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</si>
  <si>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</si>
  <si>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</si>
  <si>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</si>
  <si>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</si>
  <si>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</si>
  <si>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</si>
  <si>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</si>
  <si>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</si>
  <si>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</si>
  <si>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</si>
  <si>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</si>
  <si>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</si>
  <si>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</si>
  <si>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</si>
  <si>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SOBRANTE ES EL FALTANTE</t>
  </si>
  <si>
    <t>DE CAJA DE LA NOCHE</t>
  </si>
  <si>
    <t xml:space="preserve">DIA 05-01-22 POR </t>
  </si>
  <si>
    <t>NOTA A CREDITO</t>
  </si>
  <si>
    <t>22.05F/C</t>
  </si>
  <si>
    <t>17.00F/C</t>
  </si>
  <si>
    <t>19.0F/C</t>
  </si>
  <si>
    <t>18.00F/C</t>
  </si>
  <si>
    <t>MAL REGISTRO DE 5$</t>
  </si>
  <si>
    <t>12.00F/C</t>
  </si>
  <si>
    <t>14.00F/C</t>
  </si>
  <si>
    <t>DEBE 3.00BSD A CAJA 05</t>
  </si>
  <si>
    <t>10.00F/C</t>
  </si>
  <si>
    <t>1.00F/C</t>
  </si>
  <si>
    <t>FALTANTE EN DEBITO</t>
  </si>
  <si>
    <t>12.25F/C</t>
  </si>
  <si>
    <t>3.90F/C</t>
  </si>
  <si>
    <t>9.70F/C</t>
  </si>
  <si>
    <t>26.30F/C</t>
  </si>
  <si>
    <t>mal registro de 0.10$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</si>
</sst>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54799.99</v>
      </c>
      <c r="C2" s="43">
        <f>MODELO!AH12</f>
        <v>24150.39</v>
      </c>
      <c r="D2" s="43">
        <f>EXQUISITECES!AH12</f>
        <v>10001.31</v>
      </c>
      <c r="E2" s="43">
        <f>HOYADA!AH12</f>
        <v>9306.119999999999</v>
      </c>
      <c r="F2" s="43">
        <f>FARMASTOP!AH12</f>
        <v>3055.17</v>
      </c>
      <c r="G2" s="43">
        <f>BOCAS!AH12</f>
        <v>2306.5700000000002</v>
      </c>
      <c r="H2" s="43">
        <f>LAGUNETICA!AH12</f>
        <v>9851.26</v>
      </c>
      <c r="I2" s="43">
        <f>SANANTONIO!AH12</f>
        <v>0</v>
      </c>
      <c r="J2" s="43">
        <f>SUM(B2:I2)</f>
        <v>113470.81</v>
      </c>
    </row>
    <row r="3" spans="1:10" x14ac:dyDescent="0.25">
      <c r="A3" s="46" t="s">
        <v>0</v>
      </c>
      <c r="B3" s="43">
        <f>AUTOMERCADO!AH15</f>
        <v>1114.95</v>
      </c>
      <c r="C3" s="43">
        <f>MODELO!AH15</f>
        <v>692.75</v>
      </c>
      <c r="D3" s="43">
        <f>EXQUISITECES!AH15</f>
        <v>303.09999999999997</v>
      </c>
      <c r="E3" s="43">
        <f>HOYADA!AH15</f>
        <v>698.7</v>
      </c>
      <c r="F3" s="43">
        <f>FARMASTOP!AH15</f>
        <v>0</v>
      </c>
      <c r="G3" s="43">
        <f>BOCAS!AH15</f>
        <v>33</v>
      </c>
      <c r="H3" s="43">
        <f>LAGUNETICA!AH15</f>
        <v>949.94999999999993</v>
      </c>
      <c r="I3" s="43">
        <f>SANANTONIO!AH15</f>
        <v>0</v>
      </c>
      <c r="J3" s="43">
        <f t="shared" ref="J3:J52" si="0">SUM(B3:I3)</f>
        <v>3792.45</v>
      </c>
    </row>
    <row r="4" spans="1:10" x14ac:dyDescent="0.25">
      <c r="A4" s="73" t="s">
        <v>20</v>
      </c>
      <c r="B4" s="43">
        <f>AUTOMERCADO!AH16</f>
        <v>6024</v>
      </c>
      <c r="C4" s="43">
        <f>MODELO!AH16</f>
        <v>2218</v>
      </c>
      <c r="D4" s="43">
        <f>EXQUISITECES!AH16</f>
        <v>860</v>
      </c>
      <c r="E4" s="43">
        <f>HOYADA!AH16</f>
        <v>405</v>
      </c>
      <c r="F4" s="43">
        <f>FARMASTOP!AH16</f>
        <v>261</v>
      </c>
      <c r="G4" s="43">
        <f>BOCAS!AH16</f>
        <v>241</v>
      </c>
      <c r="H4" s="43">
        <f>LAGUNETICA!AH16</f>
        <v>1187</v>
      </c>
      <c r="I4" s="43">
        <f>SANANTONIO!AH16</f>
        <v>0</v>
      </c>
      <c r="J4" s="43">
        <f t="shared" si="0"/>
        <v>11196</v>
      </c>
    </row>
    <row r="5" spans="1:10" x14ac:dyDescent="0.25">
      <c r="A5" s="46" t="s">
        <v>27</v>
      </c>
      <c r="B5" s="43">
        <f>AUTOMERCADO!AH17</f>
        <v>27710.400000000001</v>
      </c>
      <c r="C5" s="43">
        <f>MODELO!AH17</f>
        <v>10202.799999999997</v>
      </c>
      <c r="D5" s="43">
        <f>EXQUISITECES!AH17</f>
        <v>3956</v>
      </c>
      <c r="E5" s="43">
        <f>HOYADA!AH17</f>
        <v>1862.9999999999998</v>
      </c>
      <c r="F5" s="43">
        <f>FARMASTOP!AH17</f>
        <v>1200.5999999999999</v>
      </c>
      <c r="G5" s="43">
        <f>BOCAS!AH17</f>
        <v>1120.6500000000001</v>
      </c>
      <c r="H5" s="43">
        <f>LAGUNETICA!AH17</f>
        <v>5460.2</v>
      </c>
      <c r="I5" s="43">
        <f>SANANTONIO!AH17</f>
        <v>0</v>
      </c>
      <c r="J5" s="43">
        <f t="shared" si="0"/>
        <v>51513.649999999994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6024</v>
      </c>
      <c r="C10" s="43">
        <f>MODELO!AH22</f>
        <v>2218</v>
      </c>
      <c r="D10" s="43">
        <f>EXQUISITECES!AH22</f>
        <v>860</v>
      </c>
      <c r="E10" s="43">
        <f>HOYADA!AH22</f>
        <v>405</v>
      </c>
      <c r="F10" s="43">
        <f>FARMASTOP!AH22</f>
        <v>261</v>
      </c>
      <c r="G10" s="43">
        <f>BOCAS!AH22</f>
        <v>241</v>
      </c>
      <c r="H10" s="43">
        <f>LAGUNETICA!AH22</f>
        <v>1187</v>
      </c>
      <c r="I10" s="43">
        <f>SANANTONIO!AH22</f>
        <v>0</v>
      </c>
      <c r="J10" s="43">
        <f t="shared" si="0"/>
        <v>11196</v>
      </c>
    </row>
    <row r="11" spans="1:10" x14ac:dyDescent="0.25">
      <c r="A11" s="48" t="s">
        <v>26</v>
      </c>
      <c r="B11" s="43">
        <f>AUTOMERCADO!AH23</f>
        <v>27710.400000000001</v>
      </c>
      <c r="C11" s="43">
        <f>MODELO!AH23</f>
        <v>10202.799999999997</v>
      </c>
      <c r="D11" s="43">
        <f>EXQUISITECES!AH23</f>
        <v>3956</v>
      </c>
      <c r="E11" s="43">
        <f>HOYADA!AH23</f>
        <v>1862.9999999999998</v>
      </c>
      <c r="F11" s="43">
        <f>FARMASTOP!AH23</f>
        <v>1200.5999999999999</v>
      </c>
      <c r="G11" s="43">
        <f>BOCAS!AH23</f>
        <v>1120.6500000000001</v>
      </c>
      <c r="H11" s="43">
        <f>LAGUNETICA!AH23</f>
        <v>5460.2</v>
      </c>
      <c r="I11" s="43">
        <f>SANANTONIO!AH23</f>
        <v>0</v>
      </c>
      <c r="J11" s="43">
        <f t="shared" si="0"/>
        <v>51513.649999999994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175.41</v>
      </c>
      <c r="C20" s="43">
        <f>MODELO!AH32</f>
        <v>72.070000000000007</v>
      </c>
      <c r="D20" s="43">
        <f>EXQUISITECES!AH32</f>
        <v>0</v>
      </c>
      <c r="E20" s="43">
        <f>HOYADA!AH32</f>
        <v>0</v>
      </c>
      <c r="F20" s="43">
        <f>FARMASTOP!AH32</f>
        <v>12.48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259.96000000000004</v>
      </c>
    </row>
    <row r="21" spans="1:10" x14ac:dyDescent="0.25">
      <c r="A21" s="46" t="s">
        <v>35</v>
      </c>
      <c r="B21" s="43">
        <f>AUTOMERCADO!AH33</f>
        <v>806.88599999999997</v>
      </c>
      <c r="C21" s="43">
        <f>MODELO!AH33</f>
        <v>331.52199999999999</v>
      </c>
      <c r="D21" s="43">
        <f>EXQUISITECES!AH33</f>
        <v>0</v>
      </c>
      <c r="E21" s="43">
        <f>HOYADA!AH33</f>
        <v>0</v>
      </c>
      <c r="F21" s="43">
        <f>FARMASTOP!AH33</f>
        <v>57.407999999999994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1195.8159999999998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175.41</v>
      </c>
      <c r="C26" s="43">
        <f>MODELO!AH38</f>
        <v>72.070000000000007</v>
      </c>
      <c r="D26" s="43">
        <f>EXQUISITECES!AH38</f>
        <v>0</v>
      </c>
      <c r="E26" s="43">
        <f>HOYADA!AH38</f>
        <v>0</v>
      </c>
      <c r="F26" s="43">
        <f>FARMASTOP!AH38</f>
        <v>12.48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259.96000000000004</v>
      </c>
    </row>
    <row r="27" spans="1:10" x14ac:dyDescent="0.25">
      <c r="A27" s="48" t="s">
        <v>42</v>
      </c>
      <c r="B27" s="43">
        <f>AUTOMERCADO!AH39</f>
        <v>806.88599999999997</v>
      </c>
      <c r="C27" s="43">
        <f>MODELO!AH39</f>
        <v>331.52199999999999</v>
      </c>
      <c r="D27" s="43">
        <f>EXQUISITECES!AH39</f>
        <v>0</v>
      </c>
      <c r="E27" s="43">
        <f>HOYADA!AH39</f>
        <v>0</v>
      </c>
      <c r="F27" s="43">
        <f>FARMASTOP!AH39</f>
        <v>57.407999999999994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1195.8159999999998</v>
      </c>
    </row>
    <row r="28" spans="1:10" x14ac:dyDescent="0.25">
      <c r="A28" s="46" t="s">
        <v>43</v>
      </c>
      <c r="B28" s="43">
        <f>AUTOMERCADO!AH40</f>
        <v>187.97</v>
      </c>
      <c r="C28" s="43">
        <f>MODELO!AH40</f>
        <v>26.17</v>
      </c>
      <c r="D28" s="43">
        <f>EXQUISITECES!AH40</f>
        <v>0</v>
      </c>
      <c r="E28" s="43">
        <f>HOYADA!AH40</f>
        <v>34.14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248.27999999999997</v>
      </c>
    </row>
    <row r="29" spans="1:10" x14ac:dyDescent="0.25">
      <c r="A29" s="46" t="s">
        <v>44</v>
      </c>
      <c r="B29" s="43">
        <f>AUTOMERCADO!AH41</f>
        <v>864.66199999999981</v>
      </c>
      <c r="C29" s="43">
        <f>MODELO!AH41</f>
        <v>120.38200000000001</v>
      </c>
      <c r="D29" s="43">
        <f>EXQUISITECES!AH41</f>
        <v>0</v>
      </c>
      <c r="E29" s="43">
        <f>HOYADA!AH41</f>
        <v>157.04399999999998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1142.0879999999997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187.97</v>
      </c>
      <c r="C34" s="43">
        <f>MODELO!AH46</f>
        <v>26.17</v>
      </c>
      <c r="D34" s="43">
        <f>EXQUISITECES!AH46</f>
        <v>0</v>
      </c>
      <c r="E34" s="43">
        <f>HOYADA!AH46</f>
        <v>34.14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248.27999999999997</v>
      </c>
    </row>
    <row r="35" spans="1:10" x14ac:dyDescent="0.25">
      <c r="A35" s="48" t="s">
        <v>48</v>
      </c>
      <c r="B35" s="43">
        <f>AUTOMERCADO!AH47</f>
        <v>864.66199999999981</v>
      </c>
      <c r="C35" s="43">
        <f>MODELO!AH47</f>
        <v>120.38200000000001</v>
      </c>
      <c r="D35" s="43">
        <f>EXQUISITECES!AH47</f>
        <v>0</v>
      </c>
      <c r="E35" s="43">
        <f>HOYADA!AH47</f>
        <v>157.04399999999998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1142.0879999999997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19148.799999999996</v>
      </c>
      <c r="C37" s="43">
        <f>MODELO!AH49</f>
        <v>5415.1200000000008</v>
      </c>
      <c r="D37" s="43">
        <f>EXQUISITECES!AH49</f>
        <v>2985.9</v>
      </c>
      <c r="E37" s="43">
        <f>HOYADA!AH49</f>
        <v>2441.3700000000003</v>
      </c>
      <c r="F37" s="43">
        <f>FARMASTOP!AH49</f>
        <v>1495.27</v>
      </c>
      <c r="G37" s="43">
        <f>BOCAS!AH49</f>
        <v>961.46</v>
      </c>
      <c r="H37" s="43">
        <f>LAGUNETICA!AH49</f>
        <v>235.04</v>
      </c>
      <c r="I37" s="43">
        <f>SANANTONIO!AH49</f>
        <v>0</v>
      </c>
      <c r="J37" s="43">
        <f t="shared" si="0"/>
        <v>32682.959999999999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4047.4899999999993</v>
      </c>
      <c r="D38" s="43">
        <f>EXQUISITECES!AH50</f>
        <v>1127.1099999999999</v>
      </c>
      <c r="E38" s="43">
        <f>HOYADA!AH50</f>
        <v>1029.08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6203.6799999999994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1721.56</v>
      </c>
      <c r="I40" s="43">
        <f>SANANTONIO!AH52</f>
        <v>0</v>
      </c>
      <c r="J40" s="43">
        <f t="shared" si="0"/>
        <v>1721.56</v>
      </c>
    </row>
    <row r="41" spans="1:10" x14ac:dyDescent="0.25">
      <c r="A41" s="74" t="s">
        <v>18</v>
      </c>
      <c r="B41" s="43">
        <f>AUTOMERCADO!AH53</f>
        <v>2967.81</v>
      </c>
      <c r="C41" s="43">
        <f>MODELO!AH53</f>
        <v>2676.13</v>
      </c>
      <c r="D41" s="43">
        <f>EXQUISITECES!AH53</f>
        <v>1521.7899999999997</v>
      </c>
      <c r="E41" s="43">
        <f>HOYADA!AH53</f>
        <v>3002.42</v>
      </c>
      <c r="F41" s="43">
        <f>FARMASTOP!AH53</f>
        <v>308.51</v>
      </c>
      <c r="G41" s="43">
        <f>BOCAS!AH53</f>
        <v>133.84</v>
      </c>
      <c r="H41" s="43">
        <f>LAGUNETICA!AH53</f>
        <v>1509.21</v>
      </c>
      <c r="I41" s="43">
        <f>SANANTONIO!AH53</f>
        <v>0</v>
      </c>
      <c r="J41" s="43">
        <f t="shared" si="0"/>
        <v>12119.710000000003</v>
      </c>
    </row>
    <row r="42" spans="1:10" x14ac:dyDescent="0.25">
      <c r="A42" s="74" t="s">
        <v>114</v>
      </c>
      <c r="B42" s="43">
        <f>AUTOMERCADO!AH54</f>
        <v>690.06</v>
      </c>
      <c r="C42" s="43">
        <f>MODELO!AH54</f>
        <v>314.79000000000002</v>
      </c>
      <c r="D42" s="43">
        <f>EXQUISITECES!AH54</f>
        <v>115.28</v>
      </c>
      <c r="E42" s="43">
        <f>HOYADA!AH54</f>
        <v>16.66</v>
      </c>
      <c r="F42" s="43">
        <f>FARMASTOP!AH54</f>
        <v>6.06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1142.8499999999999</v>
      </c>
    </row>
    <row r="43" spans="1:10" x14ac:dyDescent="0.25">
      <c r="A43" s="74" t="s">
        <v>52</v>
      </c>
      <c r="B43" s="43">
        <f>AUTOMERCADO!AH55</f>
        <v>1609.5200000000002</v>
      </c>
      <c r="C43" s="43">
        <f>MODELO!AH55</f>
        <v>255.21</v>
      </c>
      <c r="D43" s="43">
        <f>EXQUISITECES!AH55</f>
        <v>20.9</v>
      </c>
      <c r="E43" s="43">
        <f>HOYADA!AH55</f>
        <v>104.31</v>
      </c>
      <c r="F43" s="43">
        <f>FARMASTOP!AH55</f>
        <v>57.13</v>
      </c>
      <c r="G43" s="43">
        <f>BOCAS!AH55</f>
        <v>18.07</v>
      </c>
      <c r="H43" s="43">
        <f>LAGUNETICA!AH55</f>
        <v>0</v>
      </c>
      <c r="I43" s="43">
        <f>SANANTONIO!AH55</f>
        <v>0</v>
      </c>
      <c r="J43" s="43">
        <f t="shared" si="0"/>
        <v>2065.1400000000003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129.99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129.99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</v>
      </c>
      <c r="I47" s="43">
        <f>SANANTONIO!AH59</f>
        <v>0</v>
      </c>
      <c r="J47" s="43">
        <f t="shared" si="0"/>
        <v>1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94.33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94.33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1.55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1.55</v>
      </c>
    </row>
    <row r="52" spans="1:10" x14ac:dyDescent="0.25">
      <c r="A52" s="51" t="s">
        <v>92</v>
      </c>
      <c r="B52" s="75">
        <f>AUTOMERCADO!AH64</f>
        <v>54913.087999999989</v>
      </c>
      <c r="C52" s="75">
        <f>MODELO!AH64</f>
        <v>24280.514000000003</v>
      </c>
      <c r="D52" s="75">
        <f>EXQUISITECES!AH64</f>
        <v>10031.629999999997</v>
      </c>
      <c r="E52" s="75">
        <f>HOYADA!AH64</f>
        <v>9312.5840000000007</v>
      </c>
      <c r="F52" s="75">
        <f>FARMASTOP!AH64</f>
        <v>3124.9780000000001</v>
      </c>
      <c r="G52" s="75">
        <f>BOCAS!AH64</f>
        <v>2267.0200000000004</v>
      </c>
      <c r="H52" s="75">
        <f>LAGUNETICA!AH64</f>
        <v>9876.9600000000009</v>
      </c>
      <c r="I52" s="75">
        <f>SANANTONIO!AH64</f>
        <v>0</v>
      </c>
      <c r="J52" s="75">
        <f t="shared" si="0"/>
        <v>113806.774</v>
      </c>
    </row>
    <row r="53" spans="1:10" x14ac:dyDescent="0.25">
      <c r="A53" s="56" t="s">
        <v>3</v>
      </c>
      <c r="B53" s="43">
        <f>B2</f>
        <v>54799.99</v>
      </c>
      <c r="C53" s="43">
        <f t="shared" ref="C53:I53" si="1">C2</f>
        <v>24150.39</v>
      </c>
      <c r="D53" s="43">
        <f t="shared" si="1"/>
        <v>10001.31</v>
      </c>
      <c r="E53" s="43">
        <f t="shared" si="1"/>
        <v>9306.119999999999</v>
      </c>
      <c r="F53" s="43">
        <f t="shared" si="1"/>
        <v>3055.17</v>
      </c>
      <c r="G53" s="43">
        <f t="shared" si="1"/>
        <v>2306.5700000000002</v>
      </c>
      <c r="H53" s="43">
        <f t="shared" si="1"/>
        <v>9851.26</v>
      </c>
      <c r="I53" s="43">
        <f t="shared" si="1"/>
        <v>0</v>
      </c>
      <c r="J53" s="43">
        <f>J2</f>
        <v>113470.81</v>
      </c>
    </row>
    <row r="54" spans="1:10" x14ac:dyDescent="0.25">
      <c r="A54" s="58" t="s">
        <v>95</v>
      </c>
      <c r="B54" s="43">
        <f>+B52-B53</f>
        <v>113.09799999999086</v>
      </c>
      <c r="C54" s="43">
        <f t="shared" ref="C54:I54" si="2">+C52-C53</f>
        <v>130.12400000000343</v>
      </c>
      <c r="D54" s="43">
        <f t="shared" si="2"/>
        <v>30.31999999999789</v>
      </c>
      <c r="E54" s="43">
        <f t="shared" si="2"/>
        <v>6.4640000000017608</v>
      </c>
      <c r="F54" s="43">
        <f t="shared" si="2"/>
        <v>69.807999999999993</v>
      </c>
      <c r="G54" s="43">
        <f t="shared" si="2"/>
        <v>-39.549999999999727</v>
      </c>
      <c r="H54" s="43">
        <f t="shared" si="2"/>
        <v>25.700000000000728</v>
      </c>
      <c r="I54" s="43">
        <f t="shared" si="2"/>
        <v>0</v>
      </c>
      <c r="J54" s="43">
        <f>+J52-J53</f>
        <v>335.96400000000722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71</v>
      </c>
      <c r="I11" s="5" t="s">
        <v>75</v>
      </c>
      <c r="J11" s="5" t="s">
        <v>81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72</v>
      </c>
      <c r="T11" s="5" t="s">
        <v>76</v>
      </c>
      <c r="U11" s="5" t="s">
        <v>80</v>
      </c>
      <c r="V11" s="5" t="s">
        <v>80</v>
      </c>
      <c r="W11" s="5" t="s">
        <v>82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3204.51</v>
      </c>
      <c r="C12" s="26">
        <v>3693.86</v>
      </c>
      <c r="D12" s="26">
        <v>2854.19</v>
      </c>
      <c r="E12" s="26">
        <v>3430.41</v>
      </c>
      <c r="F12" s="26">
        <v>2976.44</v>
      </c>
      <c r="G12" s="26">
        <v>2204.79</v>
      </c>
      <c r="H12" s="26">
        <v>1108.1300000000001</v>
      </c>
      <c r="I12" s="26">
        <v>787.35</v>
      </c>
      <c r="J12" s="26">
        <v>685.67</v>
      </c>
      <c r="K12" s="26">
        <v>3395.15</v>
      </c>
      <c r="L12" s="26">
        <v>380.47</v>
      </c>
      <c r="M12" s="26">
        <v>3931.01</v>
      </c>
      <c r="N12" s="26">
        <v>5046.8900000000003</v>
      </c>
      <c r="O12" s="26">
        <v>3525.81</v>
      </c>
      <c r="P12" s="26">
        <v>3137.89</v>
      </c>
      <c r="Q12" s="26">
        <v>1071.47</v>
      </c>
      <c r="R12" s="26">
        <v>4941.43</v>
      </c>
      <c r="S12" s="26">
        <v>4890.84</v>
      </c>
      <c r="T12" s="26">
        <v>584.82000000000005</v>
      </c>
      <c r="U12" s="26">
        <v>1154.21</v>
      </c>
      <c r="V12" s="26">
        <v>29.74</v>
      </c>
      <c r="W12" s="26">
        <v>1764.91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54799.99</v>
      </c>
      <c r="AI12" s="26">
        <v>53728.480000000003</v>
      </c>
      <c r="AJ12" s="69">
        <f>+AI12-AH12</f>
        <v>-1071.5099999999948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4</v>
      </c>
      <c r="D15" s="23">
        <v>29</v>
      </c>
      <c r="E15" s="23">
        <v>124</v>
      </c>
      <c r="F15" s="23"/>
      <c r="G15" s="23">
        <v>37.6</v>
      </c>
      <c r="H15" s="23"/>
      <c r="I15" s="23">
        <v>7</v>
      </c>
      <c r="J15" s="23"/>
      <c r="K15" s="23">
        <v>121.4</v>
      </c>
      <c r="L15" s="23">
        <v>37</v>
      </c>
      <c r="M15" s="23">
        <v>276.5</v>
      </c>
      <c r="N15" s="23">
        <v>76.7</v>
      </c>
      <c r="O15" s="23">
        <v>38.200000000000003</v>
      </c>
      <c r="P15" s="23"/>
      <c r="Q15" s="23">
        <v>11.2</v>
      </c>
      <c r="R15" s="23"/>
      <c r="S15" s="23">
        <v>279.5</v>
      </c>
      <c r="T15" s="23">
        <v>36.25</v>
      </c>
      <c r="U15" s="23">
        <v>34.6</v>
      </c>
      <c r="V15" s="23"/>
      <c r="W15" s="23">
        <v>2</v>
      </c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1114.95</v>
      </c>
    </row>
    <row r="16" spans="1:36" s="32" customFormat="1" x14ac:dyDescent="0.25">
      <c r="A16" s="30" t="s">
        <v>20</v>
      </c>
      <c r="B16" s="31">
        <v>321</v>
      </c>
      <c r="C16" s="31">
        <v>285</v>
      </c>
      <c r="D16" s="31">
        <v>268</v>
      </c>
      <c r="E16" s="31">
        <v>328</v>
      </c>
      <c r="F16" s="31">
        <v>379</v>
      </c>
      <c r="G16" s="31">
        <v>273</v>
      </c>
      <c r="H16" s="31">
        <v>109</v>
      </c>
      <c r="I16" s="31">
        <v>106</v>
      </c>
      <c r="J16" s="31">
        <v>97</v>
      </c>
      <c r="K16" s="31">
        <v>493</v>
      </c>
      <c r="L16" s="31">
        <v>30</v>
      </c>
      <c r="M16" s="31">
        <v>252</v>
      </c>
      <c r="N16" s="31">
        <v>608</v>
      </c>
      <c r="O16" s="31">
        <v>415</v>
      </c>
      <c r="P16" s="31">
        <v>308</v>
      </c>
      <c r="Q16" s="31">
        <v>185</v>
      </c>
      <c r="R16" s="31">
        <v>570</v>
      </c>
      <c r="S16" s="31">
        <v>474</v>
      </c>
      <c r="T16" s="31">
        <v>64</v>
      </c>
      <c r="U16" s="31">
        <v>137</v>
      </c>
      <c r="V16" s="31">
        <v>3</v>
      </c>
      <c r="W16" s="31">
        <v>319</v>
      </c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6024</v>
      </c>
      <c r="AJ16" s="70"/>
    </row>
    <row r="17" spans="1:36" s="47" customFormat="1" x14ac:dyDescent="0.25">
      <c r="A17" s="46" t="s">
        <v>27</v>
      </c>
      <c r="B17" s="22">
        <f>B16*$B$8</f>
        <v>1476.6</v>
      </c>
      <c r="C17" s="22">
        <f>C16*$B$8</f>
        <v>1311</v>
      </c>
      <c r="D17" s="22">
        <f t="shared" ref="D17:L17" si="2">D16*$B$8</f>
        <v>1232.8</v>
      </c>
      <c r="E17" s="22">
        <f t="shared" si="2"/>
        <v>1508.8</v>
      </c>
      <c r="F17" s="22">
        <f t="shared" si="2"/>
        <v>1743.3999999999999</v>
      </c>
      <c r="G17" s="22">
        <f t="shared" si="2"/>
        <v>1255.8</v>
      </c>
      <c r="H17" s="22">
        <f t="shared" si="2"/>
        <v>501.4</v>
      </c>
      <c r="I17" s="22">
        <f t="shared" si="2"/>
        <v>487.59999999999997</v>
      </c>
      <c r="J17" s="22">
        <f t="shared" si="2"/>
        <v>446.2</v>
      </c>
      <c r="K17" s="22">
        <f t="shared" si="2"/>
        <v>2267.7999999999997</v>
      </c>
      <c r="L17" s="22">
        <f t="shared" si="2"/>
        <v>138</v>
      </c>
      <c r="M17" s="22">
        <f t="shared" ref="M17:R17" si="3">M16*$B$8</f>
        <v>1159.1999999999998</v>
      </c>
      <c r="N17" s="22">
        <f t="shared" si="3"/>
        <v>2796.7999999999997</v>
      </c>
      <c r="O17" s="22">
        <f t="shared" si="3"/>
        <v>1908.9999999999998</v>
      </c>
      <c r="P17" s="22">
        <f t="shared" si="3"/>
        <v>1416.8</v>
      </c>
      <c r="Q17" s="22">
        <f t="shared" si="3"/>
        <v>850.99999999999989</v>
      </c>
      <c r="R17" s="22">
        <f t="shared" si="3"/>
        <v>2622</v>
      </c>
      <c r="S17" s="22">
        <f t="shared" ref="S17:AG17" si="4">S16*$B$8</f>
        <v>2180.3999999999996</v>
      </c>
      <c r="T17" s="22">
        <f t="shared" si="4"/>
        <v>294.39999999999998</v>
      </c>
      <c r="U17" s="22">
        <f t="shared" si="4"/>
        <v>630.19999999999993</v>
      </c>
      <c r="V17" s="22">
        <f t="shared" si="4"/>
        <v>13.799999999999999</v>
      </c>
      <c r="W17" s="22">
        <f t="shared" si="4"/>
        <v>1467.3999999999999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27710.400000000001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321</v>
      </c>
      <c r="C22" s="20">
        <f t="shared" ref="C22:L22" si="11">+C16+C18+C20</f>
        <v>285</v>
      </c>
      <c r="D22" s="20">
        <f t="shared" si="11"/>
        <v>268</v>
      </c>
      <c r="E22" s="20">
        <f t="shared" si="11"/>
        <v>328</v>
      </c>
      <c r="F22" s="20">
        <f t="shared" si="11"/>
        <v>379</v>
      </c>
      <c r="G22" s="20">
        <f t="shared" si="11"/>
        <v>273</v>
      </c>
      <c r="H22" s="20">
        <f t="shared" si="11"/>
        <v>109</v>
      </c>
      <c r="I22" s="20">
        <f t="shared" si="11"/>
        <v>106</v>
      </c>
      <c r="J22" s="20">
        <f t="shared" si="11"/>
        <v>97</v>
      </c>
      <c r="K22" s="20">
        <f t="shared" si="11"/>
        <v>493</v>
      </c>
      <c r="L22" s="20">
        <f t="shared" si="11"/>
        <v>30</v>
      </c>
      <c r="M22" s="20">
        <f t="shared" ref="M22:S22" si="12">+M16+M18+M20</f>
        <v>252</v>
      </c>
      <c r="N22" s="20">
        <f t="shared" si="12"/>
        <v>608</v>
      </c>
      <c r="O22" s="20">
        <f t="shared" si="12"/>
        <v>415</v>
      </c>
      <c r="P22" s="20">
        <f t="shared" si="12"/>
        <v>308</v>
      </c>
      <c r="Q22" s="20">
        <f t="shared" si="12"/>
        <v>185</v>
      </c>
      <c r="R22" s="20">
        <f t="shared" si="12"/>
        <v>570</v>
      </c>
      <c r="S22" s="20">
        <f t="shared" si="12"/>
        <v>474</v>
      </c>
      <c r="T22" s="20">
        <f t="shared" ref="T22:AG22" si="13">+T16+T18+T20</f>
        <v>64</v>
      </c>
      <c r="U22" s="20">
        <f t="shared" si="13"/>
        <v>137</v>
      </c>
      <c r="V22" s="20">
        <f t="shared" si="13"/>
        <v>3</v>
      </c>
      <c r="W22" s="20">
        <f t="shared" si="13"/>
        <v>319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6024</v>
      </c>
    </row>
    <row r="23" spans="1:36" s="47" customFormat="1" x14ac:dyDescent="0.25">
      <c r="A23" s="48" t="s">
        <v>26</v>
      </c>
      <c r="B23" s="19">
        <f>+B17+B19+B21</f>
        <v>1476.6</v>
      </c>
      <c r="C23" s="19">
        <f t="shared" ref="C23:L23" si="14">+C17+C19+C21</f>
        <v>1311</v>
      </c>
      <c r="D23" s="19">
        <f t="shared" si="14"/>
        <v>1232.8</v>
      </c>
      <c r="E23" s="19">
        <f t="shared" si="14"/>
        <v>1508.8</v>
      </c>
      <c r="F23" s="19">
        <f t="shared" si="14"/>
        <v>1743.3999999999999</v>
      </c>
      <c r="G23" s="19">
        <f t="shared" si="14"/>
        <v>1255.8</v>
      </c>
      <c r="H23" s="19">
        <f t="shared" si="14"/>
        <v>501.4</v>
      </c>
      <c r="I23" s="19">
        <f t="shared" si="14"/>
        <v>487.59999999999997</v>
      </c>
      <c r="J23" s="19">
        <f t="shared" si="14"/>
        <v>446.2</v>
      </c>
      <c r="K23" s="19">
        <f t="shared" si="14"/>
        <v>2267.7999999999997</v>
      </c>
      <c r="L23" s="19">
        <f t="shared" si="14"/>
        <v>138</v>
      </c>
      <c r="M23" s="19">
        <f t="shared" ref="M23:S23" si="15">+M17+M19+M21</f>
        <v>1159.1999999999998</v>
      </c>
      <c r="N23" s="19">
        <f t="shared" si="15"/>
        <v>2796.7999999999997</v>
      </c>
      <c r="O23" s="19">
        <f t="shared" si="15"/>
        <v>1908.9999999999998</v>
      </c>
      <c r="P23" s="19">
        <f t="shared" si="15"/>
        <v>1416.8</v>
      </c>
      <c r="Q23" s="19">
        <f t="shared" si="15"/>
        <v>850.99999999999989</v>
      </c>
      <c r="R23" s="19">
        <f t="shared" si="15"/>
        <v>2622</v>
      </c>
      <c r="S23" s="19">
        <f t="shared" si="15"/>
        <v>2180.3999999999996</v>
      </c>
      <c r="T23" s="19">
        <f t="shared" ref="T23:AG23" si="16">+T17+T19+T21</f>
        <v>294.39999999999998</v>
      </c>
      <c r="U23" s="19">
        <f t="shared" si="16"/>
        <v>630.19999999999993</v>
      </c>
      <c r="V23" s="19">
        <f t="shared" si="16"/>
        <v>13.799999999999999</v>
      </c>
      <c r="W23" s="19">
        <f t="shared" si="16"/>
        <v>1467.3999999999999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27710.400000000001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27.04</v>
      </c>
      <c r="D32" s="36"/>
      <c r="E32" s="36"/>
      <c r="F32" s="36"/>
      <c r="G32" s="36"/>
      <c r="H32" s="36"/>
      <c r="I32" s="36"/>
      <c r="J32" s="36"/>
      <c r="K32" s="36"/>
      <c r="L32" s="36"/>
      <c r="M32" s="37">
        <v>25.29</v>
      </c>
      <c r="N32" s="37">
        <v>50.46</v>
      </c>
      <c r="O32" s="37"/>
      <c r="P32" s="37"/>
      <c r="Q32" s="37"/>
      <c r="R32" s="37">
        <v>52.02</v>
      </c>
      <c r="S32" s="37"/>
      <c r="T32" s="37"/>
      <c r="U32" s="37">
        <v>20.6</v>
      </c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175.41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124.38399999999999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116.33399999999999</v>
      </c>
      <c r="N33" s="22">
        <f t="shared" si="31"/>
        <v>232.11599999999999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239.292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94.76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806.88599999999997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27.04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25.29</v>
      </c>
      <c r="N38" s="20">
        <f t="shared" si="40"/>
        <v>50.46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52.02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20.6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175.41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124.38399999999999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116.33399999999999</v>
      </c>
      <c r="N39" s="19">
        <f t="shared" si="43"/>
        <v>232.11599999999999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239.292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94.76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806.88599999999997</v>
      </c>
    </row>
    <row r="40" spans="1:34" x14ac:dyDescent="0.25">
      <c r="A40" s="13" t="s">
        <v>43</v>
      </c>
      <c r="B40" s="36"/>
      <c r="C40" s="36"/>
      <c r="D40" s="36"/>
      <c r="E40" s="36">
        <v>34.590000000000003</v>
      </c>
      <c r="F40" s="36"/>
      <c r="G40" s="36">
        <v>19.46</v>
      </c>
      <c r="H40" s="36"/>
      <c r="I40" s="36"/>
      <c r="J40" s="36"/>
      <c r="K40" s="36">
        <v>5.62</v>
      </c>
      <c r="L40" s="36"/>
      <c r="M40" s="36">
        <v>7.11</v>
      </c>
      <c r="N40" s="36">
        <v>63.21</v>
      </c>
      <c r="O40" s="36">
        <v>27.79</v>
      </c>
      <c r="P40" s="36">
        <v>22.72</v>
      </c>
      <c r="Q40" s="36"/>
      <c r="R40" s="36">
        <v>7.47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187.97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159.114</v>
      </c>
      <c r="F41" s="22">
        <f t="shared" si="45"/>
        <v>0</v>
      </c>
      <c r="G41" s="22">
        <f t="shared" si="45"/>
        <v>89.515999999999991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25.851999999999997</v>
      </c>
      <c r="L41" s="22">
        <f t="shared" si="45"/>
        <v>0</v>
      </c>
      <c r="M41" s="22">
        <f t="shared" ref="M41:R41" si="46">M40*$B$8</f>
        <v>32.705999999999996</v>
      </c>
      <c r="N41" s="22">
        <f t="shared" si="46"/>
        <v>290.76599999999996</v>
      </c>
      <c r="O41" s="22">
        <f t="shared" si="46"/>
        <v>127.83399999999999</v>
      </c>
      <c r="P41" s="22">
        <f t="shared" si="46"/>
        <v>104.51199999999999</v>
      </c>
      <c r="Q41" s="22">
        <f t="shared" si="46"/>
        <v>0</v>
      </c>
      <c r="R41" s="22">
        <f t="shared" si="46"/>
        <v>34.361999999999995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864.66199999999981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34.590000000000003</v>
      </c>
      <c r="F46" s="20">
        <f t="shared" si="54"/>
        <v>0</v>
      </c>
      <c r="G46" s="20">
        <f t="shared" si="54"/>
        <v>19.46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5.62</v>
      </c>
      <c r="L46" s="20">
        <f t="shared" si="54"/>
        <v>0</v>
      </c>
      <c r="M46" s="20">
        <f t="shared" ref="M46:S46" si="55">+M40+M42+M44</f>
        <v>7.11</v>
      </c>
      <c r="N46" s="20">
        <f t="shared" si="55"/>
        <v>63.21</v>
      </c>
      <c r="O46" s="20">
        <f t="shared" si="55"/>
        <v>27.79</v>
      </c>
      <c r="P46" s="20">
        <f t="shared" si="55"/>
        <v>22.72</v>
      </c>
      <c r="Q46" s="20">
        <f t="shared" si="55"/>
        <v>0</v>
      </c>
      <c r="R46" s="20">
        <f t="shared" si="55"/>
        <v>7.47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187.97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159.114</v>
      </c>
      <c r="F47" s="19">
        <f t="shared" si="57"/>
        <v>0</v>
      </c>
      <c r="G47" s="19">
        <f t="shared" si="57"/>
        <v>89.515999999999991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25.851999999999997</v>
      </c>
      <c r="L47" s="19">
        <f t="shared" si="57"/>
        <v>0</v>
      </c>
      <c r="M47" s="19">
        <f t="shared" ref="M47:S47" si="58">+M41+M43+M45</f>
        <v>32.705999999999996</v>
      </c>
      <c r="N47" s="19">
        <f t="shared" si="58"/>
        <v>290.76599999999996</v>
      </c>
      <c r="O47" s="19">
        <f t="shared" si="58"/>
        <v>127.83399999999999</v>
      </c>
      <c r="P47" s="19">
        <f t="shared" si="58"/>
        <v>104.51199999999999</v>
      </c>
      <c r="Q47" s="19">
        <f t="shared" si="58"/>
        <v>0</v>
      </c>
      <c r="R47" s="19">
        <f t="shared" si="58"/>
        <v>34.361999999999995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864.66199999999981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729.64</v>
      </c>
      <c r="C49" s="44">
        <v>2154.66</v>
      </c>
      <c r="D49" s="44">
        <v>808.83</v>
      </c>
      <c r="E49" s="44">
        <v>1567.7</v>
      </c>
      <c r="F49" s="44">
        <v>1121.31</v>
      </c>
      <c r="G49" s="44">
        <v>829.43</v>
      </c>
      <c r="H49" s="44">
        <v>382.24</v>
      </c>
      <c r="I49" s="44">
        <v>231.2</v>
      </c>
      <c r="J49" s="44">
        <v>254.37</v>
      </c>
      <c r="K49" s="44">
        <v>523.39</v>
      </c>
      <c r="L49" s="44">
        <v>206.3</v>
      </c>
      <c r="M49" s="45">
        <v>1854.96</v>
      </c>
      <c r="N49" s="45">
        <v>1629.89</v>
      </c>
      <c r="O49" s="45">
        <v>1010.55</v>
      </c>
      <c r="P49" s="45">
        <v>1361.4</v>
      </c>
      <c r="Q49" s="45">
        <v>210.94</v>
      </c>
      <c r="R49" s="45">
        <v>1864.48</v>
      </c>
      <c r="S49" s="45">
        <v>1471.56</v>
      </c>
      <c r="T49" s="45">
        <v>253.76</v>
      </c>
      <c r="U49" s="45">
        <v>394.61</v>
      </c>
      <c r="V49" s="45">
        <v>17.8</v>
      </c>
      <c r="W49" s="45">
        <v>269.77999999999997</v>
      </c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19148.799999999996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857.83</v>
      </c>
      <c r="C53" s="44"/>
      <c r="D53" s="44">
        <v>383.47</v>
      </c>
      <c r="E53" s="44"/>
      <c r="F53" s="44"/>
      <c r="G53" s="44"/>
      <c r="H53" s="44">
        <v>237.18</v>
      </c>
      <c r="I53" s="44"/>
      <c r="J53" s="44"/>
      <c r="K53" s="44">
        <v>448.4</v>
      </c>
      <c r="L53" s="44"/>
      <c r="M53" s="45">
        <v>495.14</v>
      </c>
      <c r="N53" s="45"/>
      <c r="O53" s="45"/>
      <c r="P53" s="45"/>
      <c r="Q53" s="45"/>
      <c r="R53" s="45"/>
      <c r="S53" s="45">
        <v>545.79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2967.81</v>
      </c>
    </row>
    <row r="54" spans="1:34" x14ac:dyDescent="0.25">
      <c r="A54" s="17" t="s">
        <v>114</v>
      </c>
      <c r="B54" s="44">
        <v>11.02</v>
      </c>
      <c r="C54" s="44"/>
      <c r="D54" s="44">
        <v>230.32</v>
      </c>
      <c r="E54" s="44"/>
      <c r="F54" s="44">
        <v>117.15</v>
      </c>
      <c r="G54" s="44"/>
      <c r="H54" s="44"/>
      <c r="I54" s="44">
        <v>63.32</v>
      </c>
      <c r="J54" s="44"/>
      <c r="K54" s="44"/>
      <c r="L54" s="44"/>
      <c r="M54" s="45"/>
      <c r="N54" s="45">
        <v>15.31</v>
      </c>
      <c r="O54" s="45">
        <v>39.81</v>
      </c>
      <c r="P54" s="45"/>
      <c r="Q54" s="45"/>
      <c r="R54" s="45">
        <v>184.39</v>
      </c>
      <c r="S54" s="45"/>
      <c r="T54" s="45">
        <v>1.2</v>
      </c>
      <c r="U54" s="45"/>
      <c r="V54" s="45"/>
      <c r="W54" s="45">
        <v>27.54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690.06</v>
      </c>
    </row>
    <row r="55" spans="1:34" x14ac:dyDescent="0.25">
      <c r="A55" s="17" t="s">
        <v>52</v>
      </c>
      <c r="B55" s="44">
        <v>150.08000000000001</v>
      </c>
      <c r="C55" s="44">
        <v>101.27</v>
      </c>
      <c r="D55" s="44">
        <v>170.56</v>
      </c>
      <c r="E55" s="44">
        <v>80.180000000000007</v>
      </c>
      <c r="F55" s="44"/>
      <c r="G55" s="44"/>
      <c r="H55" s="44"/>
      <c r="I55" s="44"/>
      <c r="J55" s="44"/>
      <c r="K55" s="44">
        <v>14.41</v>
      </c>
      <c r="L55" s="44"/>
      <c r="M55" s="45"/>
      <c r="N55" s="45"/>
      <c r="O55" s="45">
        <v>399.38</v>
      </c>
      <c r="P55" s="45">
        <v>266.75</v>
      </c>
      <c r="Q55" s="45"/>
      <c r="R55" s="45"/>
      <c r="S55" s="45">
        <v>416.24</v>
      </c>
      <c r="T55" s="45"/>
      <c r="U55" s="45">
        <v>10.65</v>
      </c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1609.5200000000002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3225.1699999999996</v>
      </c>
      <c r="C64" s="53">
        <f t="shared" ref="C64:AG64" si="61">+C15+C23+C31+C39+C47+C48+C49+C50+C51+C52+C53+C54+C55+C56+C57+C58+C59+C60+C61+C62+C63</f>
        <v>3695.3139999999999</v>
      </c>
      <c r="D64" s="53">
        <f t="shared" si="61"/>
        <v>2854.9800000000005</v>
      </c>
      <c r="E64" s="53">
        <f t="shared" si="61"/>
        <v>3439.7939999999999</v>
      </c>
      <c r="F64" s="53">
        <f t="shared" si="61"/>
        <v>2981.86</v>
      </c>
      <c r="G64" s="53">
        <f t="shared" si="61"/>
        <v>2212.346</v>
      </c>
      <c r="H64" s="53">
        <f t="shared" si="61"/>
        <v>1120.82</v>
      </c>
      <c r="I64" s="53">
        <f t="shared" si="61"/>
        <v>789.12</v>
      </c>
      <c r="J64" s="53">
        <f t="shared" si="61"/>
        <v>700.56999999999994</v>
      </c>
      <c r="K64" s="53">
        <f t="shared" si="61"/>
        <v>3401.2519999999995</v>
      </c>
      <c r="L64" s="53">
        <f t="shared" si="61"/>
        <v>381.3</v>
      </c>
      <c r="M64" s="53">
        <f t="shared" si="61"/>
        <v>3934.8399999999997</v>
      </c>
      <c r="N64" s="53">
        <f t="shared" si="61"/>
        <v>5041.5820000000003</v>
      </c>
      <c r="O64" s="53">
        <f t="shared" si="61"/>
        <v>3524.7739999999999</v>
      </c>
      <c r="P64" s="53">
        <f t="shared" si="61"/>
        <v>3149.462</v>
      </c>
      <c r="Q64" s="53">
        <f t="shared" si="61"/>
        <v>1073.1399999999999</v>
      </c>
      <c r="R64" s="53">
        <f t="shared" si="61"/>
        <v>4944.5240000000003</v>
      </c>
      <c r="S64" s="53">
        <f t="shared" si="61"/>
        <v>4893.49</v>
      </c>
      <c r="T64" s="53">
        <f t="shared" si="61"/>
        <v>585.61</v>
      </c>
      <c r="U64" s="53">
        <f t="shared" si="61"/>
        <v>1164.8200000000002</v>
      </c>
      <c r="V64" s="53">
        <f t="shared" si="61"/>
        <v>31.6</v>
      </c>
      <c r="W64" s="53">
        <f t="shared" si="61"/>
        <v>1766.7199999999998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54913.087999999989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10 D</v>
      </c>
      <c r="I66" s="55" t="str">
        <f t="shared" si="62"/>
        <v>CAJA 12 D</v>
      </c>
      <c r="J66" s="55" t="str">
        <f t="shared" si="62"/>
        <v>CAJA 15 D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10 N</v>
      </c>
      <c r="T66" s="55" t="str">
        <f t="shared" si="62"/>
        <v>CAJA 12 N</v>
      </c>
      <c r="U66" s="55" t="str">
        <f t="shared" si="62"/>
        <v>CAJA 14 N</v>
      </c>
      <c r="V66" s="55" t="str">
        <f t="shared" si="62"/>
        <v>CAJA 14 N</v>
      </c>
      <c r="W66" s="55" t="str">
        <f t="shared" si="62"/>
        <v>CAJA 15 N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3204.51</v>
      </c>
      <c r="C67" s="57">
        <f t="shared" ref="C67:L67" si="63">C12</f>
        <v>3693.86</v>
      </c>
      <c r="D67" s="57">
        <f t="shared" si="63"/>
        <v>2854.19</v>
      </c>
      <c r="E67" s="57">
        <f t="shared" si="63"/>
        <v>3430.41</v>
      </c>
      <c r="F67" s="57">
        <f t="shared" si="63"/>
        <v>2976.44</v>
      </c>
      <c r="G67" s="57">
        <f t="shared" si="63"/>
        <v>2204.79</v>
      </c>
      <c r="H67" s="57">
        <f t="shared" si="63"/>
        <v>1108.1300000000001</v>
      </c>
      <c r="I67" s="57">
        <f t="shared" si="63"/>
        <v>787.35</v>
      </c>
      <c r="J67" s="57">
        <f t="shared" si="63"/>
        <v>685.67</v>
      </c>
      <c r="K67" s="57">
        <f t="shared" si="63"/>
        <v>3395.15</v>
      </c>
      <c r="L67" s="57">
        <f t="shared" si="63"/>
        <v>380.47</v>
      </c>
      <c r="M67" s="57">
        <f t="shared" ref="M67:AG67" si="64">M12</f>
        <v>3931.01</v>
      </c>
      <c r="N67" s="57">
        <f t="shared" si="64"/>
        <v>5046.8900000000003</v>
      </c>
      <c r="O67" s="57">
        <f t="shared" si="64"/>
        <v>3525.81</v>
      </c>
      <c r="P67" s="57">
        <f t="shared" si="64"/>
        <v>3137.89</v>
      </c>
      <c r="Q67" s="57">
        <f t="shared" si="64"/>
        <v>1071.47</v>
      </c>
      <c r="R67" s="57">
        <f t="shared" si="64"/>
        <v>4941.43</v>
      </c>
      <c r="S67" s="57">
        <f t="shared" si="64"/>
        <v>4890.84</v>
      </c>
      <c r="T67" s="57">
        <f t="shared" si="64"/>
        <v>584.82000000000005</v>
      </c>
      <c r="U67" s="57">
        <f t="shared" si="64"/>
        <v>1154.21</v>
      </c>
      <c r="V67" s="57">
        <f t="shared" si="64"/>
        <v>29.74</v>
      </c>
      <c r="W67" s="57">
        <f t="shared" si="64"/>
        <v>1764.91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54799.99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3204.51</v>
      </c>
      <c r="C69" s="59">
        <f t="shared" ref="C69:L69" si="67">+C67+C68</f>
        <v>3693.86</v>
      </c>
      <c r="D69" s="59">
        <f t="shared" si="67"/>
        <v>2854.19</v>
      </c>
      <c r="E69" s="59">
        <f t="shared" si="67"/>
        <v>3430.41</v>
      </c>
      <c r="F69" s="59">
        <f t="shared" si="67"/>
        <v>2976.44</v>
      </c>
      <c r="G69" s="59">
        <f t="shared" si="67"/>
        <v>2204.79</v>
      </c>
      <c r="H69" s="59">
        <f t="shared" si="67"/>
        <v>1108.1300000000001</v>
      </c>
      <c r="I69" s="59">
        <f t="shared" si="67"/>
        <v>787.35</v>
      </c>
      <c r="J69" s="59">
        <f t="shared" si="67"/>
        <v>685.67</v>
      </c>
      <c r="K69" s="59">
        <f t="shared" si="67"/>
        <v>3395.15</v>
      </c>
      <c r="L69" s="59">
        <f t="shared" si="67"/>
        <v>380.47</v>
      </c>
      <c r="M69" s="59">
        <f t="shared" ref="M69:AG69" si="68">+M67+M68</f>
        <v>3931.01</v>
      </c>
      <c r="N69" s="59">
        <f t="shared" si="68"/>
        <v>5046.8900000000003</v>
      </c>
      <c r="O69" s="59">
        <f t="shared" si="68"/>
        <v>3525.81</v>
      </c>
      <c r="P69" s="59">
        <f t="shared" si="68"/>
        <v>3137.89</v>
      </c>
      <c r="Q69" s="59">
        <f t="shared" si="68"/>
        <v>1071.47</v>
      </c>
      <c r="R69" s="59">
        <f t="shared" si="68"/>
        <v>4941.43</v>
      </c>
      <c r="S69" s="59">
        <f t="shared" si="68"/>
        <v>4890.84</v>
      </c>
      <c r="T69" s="59">
        <f t="shared" si="68"/>
        <v>584.82000000000005</v>
      </c>
      <c r="U69" s="59">
        <f t="shared" si="68"/>
        <v>1154.21</v>
      </c>
      <c r="V69" s="59">
        <f t="shared" si="68"/>
        <v>29.74</v>
      </c>
      <c r="W69" s="59">
        <f t="shared" si="68"/>
        <v>1764.91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54799.99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20.6599999999994</v>
      </c>
      <c r="C70" s="57">
        <f t="shared" si="69"/>
        <v>1.4539999999997235</v>
      </c>
      <c r="D70" s="57">
        <f t="shared" si="69"/>
        <v>0.79000000000041837</v>
      </c>
      <c r="E70" s="57">
        <f t="shared" si="69"/>
        <v>9.3840000000000146</v>
      </c>
      <c r="F70" s="57">
        <f t="shared" si="69"/>
        <v>5.4200000000000728</v>
      </c>
      <c r="G70" s="57">
        <f t="shared" si="69"/>
        <v>7.55600000000004</v>
      </c>
      <c r="H70" s="57">
        <f t="shared" si="69"/>
        <v>12.689999999999827</v>
      </c>
      <c r="I70" s="57">
        <f t="shared" si="69"/>
        <v>1.7699999999999818</v>
      </c>
      <c r="J70" s="57">
        <f t="shared" si="69"/>
        <v>14.899999999999977</v>
      </c>
      <c r="K70" s="57">
        <f t="shared" si="69"/>
        <v>6.101999999999407</v>
      </c>
      <c r="L70" s="57">
        <f t="shared" si="69"/>
        <v>0.82999999999998408</v>
      </c>
      <c r="M70" s="57">
        <f t="shared" ref="M70:AG70" si="70">+M64-M69</f>
        <v>3.8299999999994725</v>
      </c>
      <c r="N70" s="57">
        <f t="shared" si="70"/>
        <v>-5.3079999999999927</v>
      </c>
      <c r="O70" s="57">
        <f t="shared" si="70"/>
        <v>-1.0360000000000582</v>
      </c>
      <c r="P70" s="57">
        <f t="shared" si="70"/>
        <v>11.572000000000116</v>
      </c>
      <c r="Q70" s="57">
        <f t="shared" si="70"/>
        <v>1.6699999999998454</v>
      </c>
      <c r="R70" s="57">
        <f t="shared" si="70"/>
        <v>3.0940000000000509</v>
      </c>
      <c r="S70" s="57">
        <f t="shared" si="70"/>
        <v>2.6499999999996362</v>
      </c>
      <c r="T70" s="57">
        <f t="shared" si="70"/>
        <v>0.78999999999996362</v>
      </c>
      <c r="U70" s="57">
        <f t="shared" si="70"/>
        <v>10.610000000000127</v>
      </c>
      <c r="V70" s="57">
        <f t="shared" si="70"/>
        <v>1.860000000000003</v>
      </c>
      <c r="W70" s="57">
        <f t="shared" si="70"/>
        <v>1.8099999999997181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113.09799999999773</v>
      </c>
    </row>
    <row r="71" spans="1:34" ht="101.25" customHeight="1" x14ac:dyDescent="0.25">
      <c r="A71" s="77" t="s">
        <v>96</v>
      </c>
      <c r="B71" s="14" t="s">
        <v>128</v>
      </c>
      <c r="C71" s="14"/>
      <c r="D71" s="14" t="s">
        <v>129</v>
      </c>
      <c r="E71" s="14"/>
      <c r="F71" s="14"/>
      <c r="G71" s="14"/>
      <c r="H71" s="14" t="s">
        <v>130</v>
      </c>
      <c r="I71" s="14"/>
      <c r="J71" s="14" t="s">
        <v>131</v>
      </c>
      <c r="K71" s="14"/>
      <c r="L71" s="14"/>
      <c r="M71" s="29"/>
      <c r="N71" s="29" t="s">
        <v>132</v>
      </c>
      <c r="O71" s="29"/>
      <c r="P71" s="29" t="s">
        <v>133</v>
      </c>
      <c r="Q71" s="29"/>
      <c r="R71" s="29"/>
      <c r="S71" s="29"/>
      <c r="T71" s="29"/>
      <c r="U71" s="29"/>
      <c r="V71" s="29" t="s">
        <v>134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5" sqref="AH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58</v>
      </c>
      <c r="D11" s="5" t="s">
        <v>63</v>
      </c>
      <c r="E11" s="5" t="s">
        <v>67</v>
      </c>
      <c r="F11" s="5" t="s">
        <v>69</v>
      </c>
      <c r="G11" s="5" t="s">
        <v>54</v>
      </c>
      <c r="H11" s="5" t="s">
        <v>58</v>
      </c>
      <c r="I11" s="5" t="s">
        <v>60</v>
      </c>
      <c r="J11" s="5" t="s">
        <v>64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3654.35</v>
      </c>
      <c r="C12" s="26">
        <v>242.44</v>
      </c>
      <c r="D12" s="26">
        <v>2185.75</v>
      </c>
      <c r="E12" s="26">
        <v>1769.23</v>
      </c>
      <c r="F12" s="26">
        <v>1219.26</v>
      </c>
      <c r="G12" s="26">
        <v>2153.5300000000002</v>
      </c>
      <c r="H12" s="26">
        <v>3030.74</v>
      </c>
      <c r="I12" s="26">
        <v>3333.27</v>
      </c>
      <c r="J12" s="26">
        <v>2299.75</v>
      </c>
      <c r="K12" s="26">
        <v>2662.56</v>
      </c>
      <c r="L12" s="26">
        <v>1599.51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24150.39</v>
      </c>
      <c r="AI12" s="26">
        <v>24150.38</v>
      </c>
      <c r="AJ12" s="69">
        <f>+AI12-AH12</f>
        <v>-9.9999999983992893E-3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6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124.75</v>
      </c>
      <c r="C15" s="23">
        <v>2</v>
      </c>
      <c r="D15" s="23">
        <v>17.600000000000001</v>
      </c>
      <c r="E15" s="23">
        <v>0</v>
      </c>
      <c r="F15" s="23"/>
      <c r="G15" s="23">
        <v>0</v>
      </c>
      <c r="H15" s="23">
        <v>83.9</v>
      </c>
      <c r="I15" s="23">
        <v>49.5</v>
      </c>
      <c r="J15" s="23">
        <v>101.8</v>
      </c>
      <c r="K15" s="23">
        <v>255.5</v>
      </c>
      <c r="L15" s="23">
        <v>57.7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692.75</v>
      </c>
    </row>
    <row r="16" spans="1:36" s="32" customFormat="1" x14ac:dyDescent="0.25">
      <c r="A16" s="30" t="s">
        <v>20</v>
      </c>
      <c r="B16" s="31">
        <v>286</v>
      </c>
      <c r="C16" s="31">
        <v>30</v>
      </c>
      <c r="D16" s="31">
        <v>202</v>
      </c>
      <c r="E16" s="31">
        <v>188</v>
      </c>
      <c r="F16" s="31">
        <v>131</v>
      </c>
      <c r="G16" s="31">
        <v>273</v>
      </c>
      <c r="H16" s="31">
        <v>295</v>
      </c>
      <c r="I16" s="31">
        <v>194</v>
      </c>
      <c r="J16" s="31">
        <v>275</v>
      </c>
      <c r="K16" s="31">
        <v>259</v>
      </c>
      <c r="L16" s="31">
        <v>85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2218</v>
      </c>
      <c r="AJ16" s="70"/>
    </row>
    <row r="17" spans="1:36" s="47" customFormat="1" x14ac:dyDescent="0.25">
      <c r="A17" s="46" t="s">
        <v>27</v>
      </c>
      <c r="B17" s="22">
        <f>B16*$B$8</f>
        <v>1315.6</v>
      </c>
      <c r="C17" s="22">
        <f>C16*$B$8</f>
        <v>138</v>
      </c>
      <c r="D17" s="22">
        <f t="shared" ref="D17:AG17" si="2">D16*$B$8</f>
        <v>929.19999999999993</v>
      </c>
      <c r="E17" s="22">
        <f t="shared" si="2"/>
        <v>864.8</v>
      </c>
      <c r="F17" s="22">
        <f t="shared" si="2"/>
        <v>602.59999999999991</v>
      </c>
      <c r="G17" s="22">
        <f t="shared" si="2"/>
        <v>1255.8</v>
      </c>
      <c r="H17" s="22">
        <f t="shared" si="2"/>
        <v>1357</v>
      </c>
      <c r="I17" s="22">
        <f t="shared" si="2"/>
        <v>892.4</v>
      </c>
      <c r="J17" s="22">
        <f t="shared" si="2"/>
        <v>1265</v>
      </c>
      <c r="K17" s="22">
        <f t="shared" si="2"/>
        <v>1191.3999999999999</v>
      </c>
      <c r="L17" s="22">
        <f t="shared" si="2"/>
        <v>390.99999999999994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10202.799999999997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286</v>
      </c>
      <c r="C22" s="20">
        <f t="shared" ref="C22:AG23" si="5">+C16+C18+C20</f>
        <v>30</v>
      </c>
      <c r="D22" s="20">
        <f t="shared" si="5"/>
        <v>202</v>
      </c>
      <c r="E22" s="20">
        <f t="shared" si="5"/>
        <v>188</v>
      </c>
      <c r="F22" s="20">
        <f t="shared" si="5"/>
        <v>131</v>
      </c>
      <c r="G22" s="20">
        <f t="shared" si="5"/>
        <v>273</v>
      </c>
      <c r="H22" s="20">
        <f t="shared" si="5"/>
        <v>295</v>
      </c>
      <c r="I22" s="20">
        <f t="shared" si="5"/>
        <v>194</v>
      </c>
      <c r="J22" s="20">
        <f t="shared" si="5"/>
        <v>275</v>
      </c>
      <c r="K22" s="20">
        <f t="shared" si="5"/>
        <v>259</v>
      </c>
      <c r="L22" s="20">
        <f t="shared" si="5"/>
        <v>85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2218</v>
      </c>
    </row>
    <row r="23" spans="1:36" s="47" customFormat="1" x14ac:dyDescent="0.25">
      <c r="A23" s="48" t="s">
        <v>26</v>
      </c>
      <c r="B23" s="19">
        <f>+B17+B19+B21</f>
        <v>1315.6</v>
      </c>
      <c r="C23" s="19">
        <f t="shared" si="5"/>
        <v>138</v>
      </c>
      <c r="D23" s="19">
        <f t="shared" si="5"/>
        <v>929.19999999999993</v>
      </c>
      <c r="E23" s="19">
        <f t="shared" si="5"/>
        <v>864.8</v>
      </c>
      <c r="F23" s="19">
        <f t="shared" si="5"/>
        <v>602.59999999999991</v>
      </c>
      <c r="G23" s="19">
        <f t="shared" si="5"/>
        <v>1255.8</v>
      </c>
      <c r="H23" s="19">
        <f t="shared" si="5"/>
        <v>1357</v>
      </c>
      <c r="I23" s="19">
        <f t="shared" si="5"/>
        <v>892.4</v>
      </c>
      <c r="J23" s="19">
        <f t="shared" si="5"/>
        <v>1265</v>
      </c>
      <c r="K23" s="19">
        <f t="shared" si="5"/>
        <v>1191.3999999999999</v>
      </c>
      <c r="L23" s="19">
        <f t="shared" si="5"/>
        <v>390.99999999999994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10202.799999999997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7.7</v>
      </c>
      <c r="F32" s="36"/>
      <c r="G32" s="36">
        <v>29.5</v>
      </c>
      <c r="H32" s="36"/>
      <c r="I32" s="36">
        <v>10</v>
      </c>
      <c r="J32" s="36"/>
      <c r="K32" s="36"/>
      <c r="L32" s="36">
        <v>24.87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72.070000000000007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35.419999999999995</v>
      </c>
      <c r="F33" s="22">
        <f t="shared" si="12"/>
        <v>0</v>
      </c>
      <c r="G33" s="22">
        <f t="shared" si="12"/>
        <v>135.69999999999999</v>
      </c>
      <c r="H33" s="22">
        <f t="shared" si="12"/>
        <v>0</v>
      </c>
      <c r="I33" s="22">
        <f t="shared" si="12"/>
        <v>46</v>
      </c>
      <c r="J33" s="22">
        <f t="shared" si="12"/>
        <v>0</v>
      </c>
      <c r="K33" s="22">
        <f t="shared" si="12"/>
        <v>0</v>
      </c>
      <c r="L33" s="22">
        <f t="shared" si="12"/>
        <v>114.402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331.52199999999999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7.7</v>
      </c>
      <c r="F38" s="20">
        <f t="shared" si="15"/>
        <v>0</v>
      </c>
      <c r="G38" s="20">
        <f t="shared" si="15"/>
        <v>29.5</v>
      </c>
      <c r="H38" s="20">
        <f t="shared" si="15"/>
        <v>0</v>
      </c>
      <c r="I38" s="20">
        <f t="shared" si="15"/>
        <v>10</v>
      </c>
      <c r="J38" s="20">
        <f t="shared" si="15"/>
        <v>0</v>
      </c>
      <c r="K38" s="20">
        <f t="shared" si="15"/>
        <v>0</v>
      </c>
      <c r="L38" s="20">
        <f t="shared" si="15"/>
        <v>24.87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72.070000000000007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35.419999999999995</v>
      </c>
      <c r="F39" s="19">
        <f t="shared" si="15"/>
        <v>0</v>
      </c>
      <c r="G39" s="19">
        <f t="shared" si="15"/>
        <v>135.69999999999999</v>
      </c>
      <c r="H39" s="19">
        <f t="shared" si="15"/>
        <v>0</v>
      </c>
      <c r="I39" s="19">
        <f t="shared" si="15"/>
        <v>46</v>
      </c>
      <c r="J39" s="19">
        <f t="shared" si="15"/>
        <v>0</v>
      </c>
      <c r="K39" s="19">
        <f t="shared" si="15"/>
        <v>0</v>
      </c>
      <c r="L39" s="19">
        <f t="shared" si="15"/>
        <v>114.402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331.52199999999999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10.98</v>
      </c>
      <c r="J40" s="36">
        <v>5.45</v>
      </c>
      <c r="K40" s="36"/>
      <c r="L40" s="36">
        <v>9.74</v>
      </c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26.17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50.507999999999996</v>
      </c>
      <c r="J41" s="22">
        <f t="shared" si="16"/>
        <v>25.07</v>
      </c>
      <c r="K41" s="22">
        <f t="shared" si="16"/>
        <v>0</v>
      </c>
      <c r="L41" s="22">
        <f t="shared" si="16"/>
        <v>44.803999999999995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120.38200000000001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10.98</v>
      </c>
      <c r="J46" s="20">
        <f t="shared" si="19"/>
        <v>5.45</v>
      </c>
      <c r="K46" s="20">
        <f t="shared" si="19"/>
        <v>0</v>
      </c>
      <c r="L46" s="20">
        <f t="shared" si="19"/>
        <v>9.74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26.17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50.507999999999996</v>
      </c>
      <c r="J47" s="19">
        <f t="shared" si="19"/>
        <v>25.07</v>
      </c>
      <c r="K47" s="19">
        <f t="shared" si="19"/>
        <v>0</v>
      </c>
      <c r="L47" s="19">
        <f t="shared" si="19"/>
        <v>44.803999999999995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120.38200000000001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6.26</v>
      </c>
      <c r="C49" s="44">
        <v>77.86</v>
      </c>
      <c r="D49" s="44">
        <v>0</v>
      </c>
      <c r="E49" s="44">
        <v>239.52</v>
      </c>
      <c r="F49" s="44">
        <v>271.7</v>
      </c>
      <c r="G49" s="44">
        <v>595</v>
      </c>
      <c r="H49" s="44">
        <v>1059.1300000000001</v>
      </c>
      <c r="I49" s="44">
        <v>1575.12</v>
      </c>
      <c r="J49" s="44"/>
      <c r="K49" s="44">
        <v>934.34</v>
      </c>
      <c r="L49" s="44">
        <v>656.19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5415.1200000000008</v>
      </c>
    </row>
    <row r="50" spans="1:34" x14ac:dyDescent="0.25">
      <c r="A50" s="17" t="s">
        <v>1</v>
      </c>
      <c r="B50" s="44">
        <v>1742.51</v>
      </c>
      <c r="C50" s="44"/>
      <c r="D50" s="44">
        <v>1003.56</v>
      </c>
      <c r="E50" s="44">
        <v>577.28</v>
      </c>
      <c r="F50" s="44"/>
      <c r="G50" s="44"/>
      <c r="H50" s="44"/>
      <c r="I50" s="44">
        <v>248.33</v>
      </c>
      <c r="J50" s="44">
        <v>475.81</v>
      </c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4047.4899999999993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238.05</v>
      </c>
      <c r="C53" s="44">
        <v>12.88</v>
      </c>
      <c r="D53" s="44">
        <v>167.32</v>
      </c>
      <c r="E53" s="44"/>
      <c r="F53" s="44">
        <v>352.46</v>
      </c>
      <c r="G53" s="44">
        <v>148.47999999999999</v>
      </c>
      <c r="H53" s="44">
        <v>509.59</v>
      </c>
      <c r="I53" s="44">
        <v>474.61</v>
      </c>
      <c r="J53" s="44">
        <v>432.73</v>
      </c>
      <c r="K53" s="44"/>
      <c r="L53" s="44">
        <v>340.01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2676.13</v>
      </c>
    </row>
    <row r="54" spans="1:34" x14ac:dyDescent="0.25">
      <c r="A54" s="17" t="s">
        <v>114</v>
      </c>
      <c r="B54" s="44">
        <v>169.91</v>
      </c>
      <c r="C54" s="44"/>
      <c r="D54" s="44"/>
      <c r="E54" s="44"/>
      <c r="F54" s="44"/>
      <c r="G54" s="44">
        <v>49.58</v>
      </c>
      <c r="H54" s="44">
        <v>25.36</v>
      </c>
      <c r="I54" s="44"/>
      <c r="J54" s="44">
        <v>3.25</v>
      </c>
      <c r="K54" s="44">
        <v>66.69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314.79000000000002</v>
      </c>
    </row>
    <row r="55" spans="1:34" x14ac:dyDescent="0.25">
      <c r="A55" s="17" t="s">
        <v>52</v>
      </c>
      <c r="B55" s="44"/>
      <c r="C55" s="44">
        <v>12.5</v>
      </c>
      <c r="D55" s="44">
        <v>0</v>
      </c>
      <c r="E55" s="44">
        <v>18.87</v>
      </c>
      <c r="F55" s="44">
        <v>9.1199999999999992</v>
      </c>
      <c r="G55" s="44"/>
      <c r="H55" s="44"/>
      <c r="I55" s="44"/>
      <c r="J55" s="44"/>
      <c r="K55" s="44">
        <v>214.72</v>
      </c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255.21</v>
      </c>
    </row>
    <row r="56" spans="1:34" x14ac:dyDescent="0.25">
      <c r="A56" s="17" t="s">
        <v>2</v>
      </c>
      <c r="B56" s="44">
        <v>72.47</v>
      </c>
      <c r="C56" s="44"/>
      <c r="D56" s="44">
        <v>1.04</v>
      </c>
      <c r="E56" s="44">
        <v>56.48</v>
      </c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129.99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>
        <v>21.53</v>
      </c>
      <c r="C61" s="44"/>
      <c r="D61" s="44">
        <v>72.8</v>
      </c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94.33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3691.08</v>
      </c>
      <c r="C64" s="53">
        <f t="shared" ref="C64:AG64" si="21">+C15+C23+C31+C39+C47+C48+C49+C50+C51+C52+C53+C54+C55+C56+C57+C58+C59+C60+C61+C62+C63</f>
        <v>243.24</v>
      </c>
      <c r="D64" s="53">
        <f t="shared" si="21"/>
        <v>2191.52</v>
      </c>
      <c r="E64" s="53">
        <f t="shared" si="21"/>
        <v>1792.37</v>
      </c>
      <c r="F64" s="53">
        <f t="shared" si="21"/>
        <v>1235.8799999999999</v>
      </c>
      <c r="G64" s="53">
        <f t="shared" si="21"/>
        <v>2184.56</v>
      </c>
      <c r="H64" s="53">
        <f t="shared" si="21"/>
        <v>3034.9800000000005</v>
      </c>
      <c r="I64" s="53">
        <f t="shared" si="21"/>
        <v>3336.4679999999998</v>
      </c>
      <c r="J64" s="53">
        <f t="shared" si="21"/>
        <v>2303.66</v>
      </c>
      <c r="K64" s="53">
        <f t="shared" si="21"/>
        <v>2662.6499999999996</v>
      </c>
      <c r="L64" s="53">
        <f t="shared" si="21"/>
        <v>1604.106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24280.514000000003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N</v>
      </c>
      <c r="D66" s="55" t="str">
        <f t="shared" ref="D66:AG67" si="22">D11</f>
        <v>CAJA 6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3 N</v>
      </c>
      <c r="I66" s="55" t="str">
        <f t="shared" si="22"/>
        <v>CAJA 4 N</v>
      </c>
      <c r="J66" s="55" t="str">
        <f t="shared" si="22"/>
        <v>CAJA 6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3654.35</v>
      </c>
      <c r="C67" s="57">
        <f t="shared" ref="C67:L67" si="23">C12</f>
        <v>242.44</v>
      </c>
      <c r="D67" s="57">
        <f t="shared" si="23"/>
        <v>2185.75</v>
      </c>
      <c r="E67" s="57">
        <f t="shared" si="23"/>
        <v>1769.23</v>
      </c>
      <c r="F67" s="57">
        <f t="shared" si="23"/>
        <v>1219.26</v>
      </c>
      <c r="G67" s="57">
        <f t="shared" si="23"/>
        <v>2153.5300000000002</v>
      </c>
      <c r="H67" s="57">
        <f t="shared" si="23"/>
        <v>3030.74</v>
      </c>
      <c r="I67" s="57">
        <f t="shared" si="23"/>
        <v>3333.27</v>
      </c>
      <c r="J67" s="57">
        <f t="shared" si="23"/>
        <v>2299.75</v>
      </c>
      <c r="K67" s="57">
        <f t="shared" si="23"/>
        <v>2662.56</v>
      </c>
      <c r="L67" s="57">
        <f t="shared" si="23"/>
        <v>1599.51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24150.39</v>
      </c>
    </row>
    <row r="68" spans="1:34" s="47" customFormat="1" x14ac:dyDescent="0.25">
      <c r="A68" s="58" t="s">
        <v>93</v>
      </c>
      <c r="B68" s="59">
        <f t="shared" ref="B68:AG68" si="24">+B13+B14</f>
        <v>6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</v>
      </c>
    </row>
    <row r="69" spans="1:34" s="47" customFormat="1" x14ac:dyDescent="0.25">
      <c r="A69" s="58" t="s">
        <v>94</v>
      </c>
      <c r="B69" s="59">
        <f>+B67+B68</f>
        <v>3660.35</v>
      </c>
      <c r="C69" s="59">
        <f t="shared" ref="C69:AG69" si="25">+C67+C68</f>
        <v>242.44</v>
      </c>
      <c r="D69" s="59">
        <f t="shared" si="25"/>
        <v>2185.75</v>
      </c>
      <c r="E69" s="59">
        <f t="shared" si="25"/>
        <v>1769.23</v>
      </c>
      <c r="F69" s="59">
        <f t="shared" si="25"/>
        <v>1219.26</v>
      </c>
      <c r="G69" s="59">
        <f t="shared" si="25"/>
        <v>2153.5300000000002</v>
      </c>
      <c r="H69" s="59">
        <f t="shared" si="25"/>
        <v>3030.74</v>
      </c>
      <c r="I69" s="59">
        <f t="shared" si="25"/>
        <v>3333.27</v>
      </c>
      <c r="J69" s="59">
        <f t="shared" si="25"/>
        <v>2299.75</v>
      </c>
      <c r="K69" s="59">
        <f t="shared" si="25"/>
        <v>2662.56</v>
      </c>
      <c r="L69" s="59">
        <f t="shared" si="25"/>
        <v>1599.51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24156.39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30.730000000000018</v>
      </c>
      <c r="C70" s="57">
        <f t="shared" si="26"/>
        <v>0.80000000000001137</v>
      </c>
      <c r="D70" s="57">
        <f t="shared" si="26"/>
        <v>5.7699999999999818</v>
      </c>
      <c r="E70" s="57">
        <f t="shared" si="26"/>
        <v>23.139999999999873</v>
      </c>
      <c r="F70" s="57">
        <f t="shared" si="26"/>
        <v>16.619999999999891</v>
      </c>
      <c r="G70" s="57">
        <f t="shared" si="26"/>
        <v>31.029999999999745</v>
      </c>
      <c r="H70" s="57">
        <f t="shared" si="26"/>
        <v>4.2400000000006912</v>
      </c>
      <c r="I70" s="57">
        <f t="shared" si="26"/>
        <v>3.1979999999998654</v>
      </c>
      <c r="J70" s="57">
        <f t="shared" si="26"/>
        <v>3.9099999999998545</v>
      </c>
      <c r="K70" s="57">
        <f t="shared" si="26"/>
        <v>8.9999999999690772E-2</v>
      </c>
      <c r="L70" s="57">
        <f t="shared" si="26"/>
        <v>4.5960000000000036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124.12399999999963</v>
      </c>
    </row>
    <row r="71" spans="1:34" ht="112.5" customHeight="1" x14ac:dyDescent="0.25">
      <c r="A71" s="77" t="s">
        <v>96</v>
      </c>
      <c r="B71" s="14" t="s">
        <v>121</v>
      </c>
      <c r="C71" s="14"/>
      <c r="D71" s="14"/>
      <c r="E71" s="14" t="s">
        <v>125</v>
      </c>
      <c r="F71" s="14" t="s">
        <v>126</v>
      </c>
      <c r="G71" s="14" t="s">
        <v>127</v>
      </c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122</v>
      </c>
      <c r="AH72" s="47"/>
    </row>
    <row r="73" spans="1:34" x14ac:dyDescent="0.25">
      <c r="B73" s="12" t="s">
        <v>123</v>
      </c>
      <c r="AH73" s="47"/>
    </row>
    <row r="74" spans="1:34" x14ac:dyDescent="0.25">
      <c r="B74" s="12" t="s">
        <v>124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D46" activePane="bottomRight" state="frozen"/>
      <selection pane="topRight" activeCell="B1" sqref="B1"/>
      <selection pane="bottomLeft" activeCell="A5" sqref="A5"/>
      <selection pane="bottomRight" activeCell="E54" sqref="E5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 t="s">
        <v>59</v>
      </c>
      <c r="G11" s="5" t="s">
        <v>62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2621.1</v>
      </c>
      <c r="C12" s="26">
        <v>1555.23</v>
      </c>
      <c r="D12" s="26">
        <v>2584.73</v>
      </c>
      <c r="E12" s="26">
        <v>1708.65</v>
      </c>
      <c r="F12" s="26">
        <v>712.25</v>
      </c>
      <c r="G12" s="26">
        <v>819.35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10001.31</v>
      </c>
      <c r="AI12" s="26">
        <v>10001.31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39.4</v>
      </c>
      <c r="C15" s="23">
        <v>47.5</v>
      </c>
      <c r="D15" s="23">
        <v>116.8</v>
      </c>
      <c r="E15" s="23">
        <v>74.5</v>
      </c>
      <c r="F15" s="23"/>
      <c r="G15" s="23">
        <v>24.9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303.09999999999997</v>
      </c>
    </row>
    <row r="16" spans="1:36" s="32" customFormat="1" x14ac:dyDescent="0.25">
      <c r="A16" s="30" t="s">
        <v>20</v>
      </c>
      <c r="B16" s="31">
        <v>215</v>
      </c>
      <c r="C16" s="31">
        <v>101</v>
      </c>
      <c r="D16" s="31">
        <v>234</v>
      </c>
      <c r="E16" s="31">
        <v>154</v>
      </c>
      <c r="F16" s="31">
        <v>46</v>
      </c>
      <c r="G16" s="31">
        <v>110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860</v>
      </c>
      <c r="AJ16" s="70"/>
    </row>
    <row r="17" spans="1:36" s="47" customFormat="1" x14ac:dyDescent="0.25">
      <c r="A17" s="46" t="s">
        <v>27</v>
      </c>
      <c r="B17" s="22">
        <f>B16*$B$8</f>
        <v>988.99999999999989</v>
      </c>
      <c r="C17" s="22">
        <f>C16*$B$8</f>
        <v>464.59999999999997</v>
      </c>
      <c r="D17" s="22">
        <f t="shared" ref="D17:AG17" si="2">D16*$B$8</f>
        <v>1076.3999999999999</v>
      </c>
      <c r="E17" s="22">
        <f t="shared" si="2"/>
        <v>708.4</v>
      </c>
      <c r="F17" s="22">
        <f t="shared" si="2"/>
        <v>211.6</v>
      </c>
      <c r="G17" s="22">
        <f t="shared" si="2"/>
        <v>505.99999999999994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3956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215</v>
      </c>
      <c r="C22" s="20">
        <f t="shared" ref="C22:AG23" si="5">+C16+C18+C20</f>
        <v>101</v>
      </c>
      <c r="D22" s="20">
        <f t="shared" si="5"/>
        <v>234</v>
      </c>
      <c r="E22" s="20">
        <f t="shared" si="5"/>
        <v>154</v>
      </c>
      <c r="F22" s="20">
        <f t="shared" si="5"/>
        <v>46</v>
      </c>
      <c r="G22" s="20">
        <f t="shared" si="5"/>
        <v>110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860</v>
      </c>
    </row>
    <row r="23" spans="1:36" s="47" customFormat="1" x14ac:dyDescent="0.25">
      <c r="A23" s="48" t="s">
        <v>26</v>
      </c>
      <c r="B23" s="19">
        <f>+B17+B19+B21</f>
        <v>988.99999999999989</v>
      </c>
      <c r="C23" s="19">
        <f t="shared" si="5"/>
        <v>464.59999999999997</v>
      </c>
      <c r="D23" s="19">
        <f t="shared" si="5"/>
        <v>1076.3999999999999</v>
      </c>
      <c r="E23" s="19">
        <f t="shared" si="5"/>
        <v>708.4</v>
      </c>
      <c r="F23" s="19">
        <f t="shared" si="5"/>
        <v>211.6</v>
      </c>
      <c r="G23" s="19">
        <f t="shared" si="5"/>
        <v>505.99999999999994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3956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6.6</v>
      </c>
      <c r="C49" s="44">
        <v>659.47</v>
      </c>
      <c r="D49" s="44">
        <v>929.41</v>
      </c>
      <c r="E49" s="44">
        <v>682.54</v>
      </c>
      <c r="F49" s="44">
        <v>419.29</v>
      </c>
      <c r="G49" s="44">
        <v>288.58999999999997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2985.9</v>
      </c>
    </row>
    <row r="50" spans="1:34" x14ac:dyDescent="0.25">
      <c r="A50" s="17" t="s">
        <v>1</v>
      </c>
      <c r="B50" s="44">
        <v>1114.8499999999999</v>
      </c>
      <c r="C50" s="44">
        <v>12.26</v>
      </c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1127.1099999999999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473.78</v>
      </c>
      <c r="C53" s="44">
        <v>256.5</v>
      </c>
      <c r="D53" s="44">
        <v>468.9</v>
      </c>
      <c r="E53" s="44">
        <v>249.58</v>
      </c>
      <c r="F53" s="44">
        <v>73.03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1521.7899999999997</v>
      </c>
    </row>
    <row r="54" spans="1:34" x14ac:dyDescent="0.25">
      <c r="A54" s="17" t="s">
        <v>114</v>
      </c>
      <c r="B54" s="44"/>
      <c r="C54" s="44">
        <v>115.28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115.28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20.9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20.9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>
        <v>1.55</v>
      </c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1.55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2623.6299999999992</v>
      </c>
      <c r="C64" s="53">
        <f t="shared" ref="C64:AG64" si="21">+C15+C23+C31+C39+C47+C48+C49+C50+C51+C52+C53+C54+C55+C56+C57+C58+C59+C60+C61+C62+C63</f>
        <v>1555.61</v>
      </c>
      <c r="D64" s="53">
        <f t="shared" si="21"/>
        <v>2591.5099999999998</v>
      </c>
      <c r="E64" s="53">
        <f t="shared" si="21"/>
        <v>1715.02</v>
      </c>
      <c r="F64" s="53">
        <f t="shared" si="21"/>
        <v>724.81999999999994</v>
      </c>
      <c r="G64" s="53">
        <f t="shared" si="21"/>
        <v>821.04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10031.629999999997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 t="str">
        <f t="shared" si="22"/>
        <v>CAJA 4 D</v>
      </c>
      <c r="G66" s="55" t="str">
        <f t="shared" si="22"/>
        <v>CAJA 5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2621.1</v>
      </c>
      <c r="C67" s="57">
        <f t="shared" ref="C67:L67" si="23">C12</f>
        <v>1555.23</v>
      </c>
      <c r="D67" s="57">
        <f t="shared" si="23"/>
        <v>2584.73</v>
      </c>
      <c r="E67" s="57">
        <f t="shared" si="23"/>
        <v>1708.65</v>
      </c>
      <c r="F67" s="57">
        <f t="shared" si="23"/>
        <v>712.25</v>
      </c>
      <c r="G67" s="57">
        <f t="shared" si="23"/>
        <v>819.35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10001.31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2621.1</v>
      </c>
      <c r="C69" s="59">
        <f t="shared" ref="C69:AG69" si="25">+C67+C68</f>
        <v>1555.23</v>
      </c>
      <c r="D69" s="59">
        <f t="shared" si="25"/>
        <v>2584.73</v>
      </c>
      <c r="E69" s="59">
        <f t="shared" si="25"/>
        <v>1708.65</v>
      </c>
      <c r="F69" s="59">
        <f t="shared" si="25"/>
        <v>712.25</v>
      </c>
      <c r="G69" s="59">
        <f t="shared" si="25"/>
        <v>819.35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10001.31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2.5299999999992906</v>
      </c>
      <c r="C70" s="57">
        <f t="shared" si="26"/>
        <v>0.37999999999988177</v>
      </c>
      <c r="D70" s="57">
        <f t="shared" si="26"/>
        <v>6.7799999999997453</v>
      </c>
      <c r="E70" s="57">
        <f t="shared" si="26"/>
        <v>6.3699999999998909</v>
      </c>
      <c r="F70" s="57">
        <f t="shared" si="26"/>
        <v>12.569999999999936</v>
      </c>
      <c r="G70" s="57">
        <f t="shared" si="26"/>
        <v>1.6899999999999409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30.319999999998686</v>
      </c>
    </row>
    <row r="71" spans="1:34" ht="95.25" customHeight="1" x14ac:dyDescent="0.25">
      <c r="A71" s="77" t="s">
        <v>96</v>
      </c>
      <c r="B71" s="14"/>
      <c r="C71" s="14"/>
      <c r="D71" s="14"/>
      <c r="E71" s="14" t="s">
        <v>135</v>
      </c>
      <c r="F71" s="14" t="s">
        <v>136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1783.59</v>
      </c>
      <c r="C12" s="26">
        <v>2361.61</v>
      </c>
      <c r="D12" s="26">
        <v>2448.6999999999998</v>
      </c>
      <c r="E12" s="26">
        <v>2712.22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9306.119999999999</v>
      </c>
      <c r="AI12" s="26">
        <v>9306.1200000000008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176</v>
      </c>
      <c r="C15" s="23">
        <v>241.5</v>
      </c>
      <c r="D15" s="23">
        <v>141.19999999999999</v>
      </c>
      <c r="E15" s="23">
        <v>140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698.7</v>
      </c>
    </row>
    <row r="16" spans="1:36" s="32" customFormat="1" x14ac:dyDescent="0.25">
      <c r="A16" s="30" t="s">
        <v>20</v>
      </c>
      <c r="B16" s="31">
        <v>126</v>
      </c>
      <c r="C16" s="31">
        <v>88</v>
      </c>
      <c r="D16" s="31">
        <v>91</v>
      </c>
      <c r="E16" s="31">
        <v>100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405</v>
      </c>
      <c r="AJ16" s="70"/>
    </row>
    <row r="17" spans="1:36" s="47" customFormat="1" x14ac:dyDescent="0.25">
      <c r="A17" s="46" t="s">
        <v>27</v>
      </c>
      <c r="B17" s="22">
        <f>B16*$B$8</f>
        <v>579.59999999999991</v>
      </c>
      <c r="C17" s="22">
        <f>C16*$B$8</f>
        <v>404.79999999999995</v>
      </c>
      <c r="D17" s="22">
        <f t="shared" ref="D17:AG17" si="2">D16*$B$8</f>
        <v>418.59999999999997</v>
      </c>
      <c r="E17" s="22">
        <f t="shared" si="2"/>
        <v>459.99999999999994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1862.9999999999998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126</v>
      </c>
      <c r="C22" s="20">
        <f t="shared" ref="C22:AG23" si="5">+C16+C18+C20</f>
        <v>88</v>
      </c>
      <c r="D22" s="20">
        <f t="shared" si="5"/>
        <v>91</v>
      </c>
      <c r="E22" s="20">
        <f t="shared" si="5"/>
        <v>100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405</v>
      </c>
    </row>
    <row r="23" spans="1:36" s="47" customFormat="1" x14ac:dyDescent="0.25">
      <c r="A23" s="48" t="s">
        <v>26</v>
      </c>
      <c r="B23" s="19">
        <f>+B17+B19+B21</f>
        <v>579.59999999999991</v>
      </c>
      <c r="C23" s="19">
        <f t="shared" si="5"/>
        <v>404.79999999999995</v>
      </c>
      <c r="D23" s="19">
        <f t="shared" si="5"/>
        <v>418.59999999999997</v>
      </c>
      <c r="E23" s="19">
        <f t="shared" si="5"/>
        <v>459.99999999999994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1862.9999999999998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>
        <v>34.14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34.14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157.04399999999998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157.04399999999998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34.14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34.14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157.04399999999998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157.04399999999998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460.94</v>
      </c>
      <c r="C49" s="44">
        <v>558.70000000000005</v>
      </c>
      <c r="D49" s="44">
        <v>1139.3900000000001</v>
      </c>
      <c r="E49" s="44">
        <v>282.33999999999997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2441.3700000000003</v>
      </c>
    </row>
    <row r="50" spans="1:34" x14ac:dyDescent="0.25">
      <c r="A50" s="17" t="s">
        <v>1</v>
      </c>
      <c r="B50" s="44"/>
      <c r="C50" s="44"/>
      <c r="D50" s="44"/>
      <c r="E50" s="44">
        <v>1029.08</v>
      </c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1029.08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569.13</v>
      </c>
      <c r="C53" s="44">
        <v>1087.29</v>
      </c>
      <c r="D53" s="44">
        <v>718.23</v>
      </c>
      <c r="E53" s="44">
        <v>627.77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3002.42</v>
      </c>
    </row>
    <row r="54" spans="1:34" x14ac:dyDescent="0.25">
      <c r="A54" s="17" t="s">
        <v>114</v>
      </c>
      <c r="B54" s="44"/>
      <c r="C54" s="44"/>
      <c r="D54" s="44"/>
      <c r="E54" s="44">
        <v>16.66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16.66</v>
      </c>
    </row>
    <row r="55" spans="1:34" x14ac:dyDescent="0.25">
      <c r="A55" s="17" t="s">
        <v>52</v>
      </c>
      <c r="B55" s="44"/>
      <c r="C55" s="44">
        <v>71.739999999999995</v>
      </c>
      <c r="D55" s="44">
        <v>32.57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104.31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1785.67</v>
      </c>
      <c r="C64" s="53">
        <f t="shared" ref="C64:AG64" si="21">+C15+C23+C31+C39+C47+C48+C49+C50+C51+C52+C53+C54+C55+C56+C57+C58+C59+C60+C61+C62+C63</f>
        <v>2364.0299999999997</v>
      </c>
      <c r="D64" s="53">
        <f t="shared" si="21"/>
        <v>2449.9900000000002</v>
      </c>
      <c r="E64" s="53">
        <f t="shared" si="21"/>
        <v>2712.8939999999998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9312.5840000000007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1783.59</v>
      </c>
      <c r="C67" s="57">
        <f>C12</f>
        <v>2361.61</v>
      </c>
      <c r="D67" s="57">
        <f t="shared" ref="D67:L67" si="23">D12</f>
        <v>2448.6999999999998</v>
      </c>
      <c r="E67" s="57">
        <f t="shared" si="23"/>
        <v>2712.22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9306.119999999999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1783.59</v>
      </c>
      <c r="C69" s="59">
        <f t="shared" ref="C69:AG69" si="25">+C67+C68</f>
        <v>2361.61</v>
      </c>
      <c r="D69" s="59">
        <f t="shared" si="25"/>
        <v>2448.6999999999998</v>
      </c>
      <c r="E69" s="59">
        <f t="shared" si="25"/>
        <v>2712.22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9306.119999999999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2.0800000000001546</v>
      </c>
      <c r="C70" s="57">
        <f t="shared" si="26"/>
        <v>2.419999999999618</v>
      </c>
      <c r="D70" s="57">
        <f t="shared" si="26"/>
        <v>1.2900000000004184</v>
      </c>
      <c r="E70" s="57">
        <f t="shared" si="26"/>
        <v>0.67399999999997817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6.4640000000001692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>
        <v>4.5999999999999996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54</v>
      </c>
      <c r="C11" s="5" t="s">
        <v>55</v>
      </c>
      <c r="D11" s="5" t="s">
        <v>56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536.9</v>
      </c>
      <c r="C12" s="26">
        <v>1075.6400000000001</v>
      </c>
      <c r="D12" s="26">
        <v>1442.63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3055.17</v>
      </c>
      <c r="AI12" s="26">
        <v>3055.17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>
        <v>14</v>
      </c>
      <c r="D13" s="26">
        <v>12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26</v>
      </c>
      <c r="AI13" s="26"/>
      <c r="AJ13" s="69">
        <f>+AI13-AH13</f>
        <v>-26</v>
      </c>
    </row>
    <row r="14" spans="1:36" ht="19.5" customHeight="1" x14ac:dyDescent="0.25">
      <c r="A14" s="25" t="s">
        <v>118</v>
      </c>
      <c r="B14" s="26"/>
      <c r="C14" s="26"/>
      <c r="D14" s="26">
        <v>6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43</v>
      </c>
      <c r="C16" s="31">
        <v>113</v>
      </c>
      <c r="D16" s="31">
        <v>105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261</v>
      </c>
      <c r="AJ16" s="70"/>
    </row>
    <row r="17" spans="1:36" s="47" customFormat="1" x14ac:dyDescent="0.25">
      <c r="A17" s="46" t="s">
        <v>27</v>
      </c>
      <c r="B17" s="22">
        <f>B16*$B$8</f>
        <v>197.79999999999998</v>
      </c>
      <c r="C17" s="22">
        <f>C16*$B$8</f>
        <v>519.79999999999995</v>
      </c>
      <c r="D17" s="22">
        <f t="shared" ref="D17:AG17" si="2">D16*$B$8</f>
        <v>482.99999999999994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1200.5999999999999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43</v>
      </c>
      <c r="C22" s="20">
        <f t="shared" ref="C22:AG23" si="5">+C16+C18+C20</f>
        <v>113</v>
      </c>
      <c r="D22" s="20">
        <f t="shared" si="5"/>
        <v>105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261</v>
      </c>
    </row>
    <row r="23" spans="1:36" s="47" customFormat="1" x14ac:dyDescent="0.25">
      <c r="A23" s="48" t="s">
        <v>26</v>
      </c>
      <c r="B23" s="19">
        <f>+B17+B19+B21</f>
        <v>197.79999999999998</v>
      </c>
      <c r="C23" s="19">
        <f t="shared" si="5"/>
        <v>519.79999999999995</v>
      </c>
      <c r="D23" s="19">
        <f t="shared" si="5"/>
        <v>482.99999999999994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1200.5999999999999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>
        <v>12.48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12.48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57.407999999999994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57.407999999999994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12.48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12.48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57.407999999999994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57.407999999999994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281.97000000000003</v>
      </c>
      <c r="C49" s="44">
        <v>318</v>
      </c>
      <c r="D49" s="44">
        <v>895.3</v>
      </c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1495.27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199.03</v>
      </c>
      <c r="D53" s="44">
        <v>109.48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308.51</v>
      </c>
    </row>
    <row r="54" spans="1:34" x14ac:dyDescent="0.25">
      <c r="A54" s="17" t="s">
        <v>114</v>
      </c>
      <c r="B54" s="44"/>
      <c r="C54" s="44">
        <v>6.06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6.06</v>
      </c>
    </row>
    <row r="55" spans="1:34" x14ac:dyDescent="0.25">
      <c r="A55" s="17" t="s">
        <v>52</v>
      </c>
      <c r="B55" s="44">
        <v>57.13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57.13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536.9</v>
      </c>
      <c r="C64" s="53">
        <f t="shared" ref="C64:AG64" si="21">+C15+C23+C31+C39+C47+C48+C49+C50+C51+C52+C53+C54+C55+C56+C57+C58+C59+C60+C61+C62+C63</f>
        <v>1100.298</v>
      </c>
      <c r="D64" s="53">
        <f t="shared" si="21"/>
        <v>1487.78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3124.9780000000001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N</v>
      </c>
      <c r="C66" s="55" t="str">
        <f>C11</f>
        <v>CAJA 2 D</v>
      </c>
      <c r="D66" s="55" t="str">
        <f t="shared" ref="D66:AG67" si="22">D11</f>
        <v>CAJA 2 N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536.9</v>
      </c>
      <c r="C67" s="57">
        <f t="shared" ref="C67:L67" si="23">C12</f>
        <v>1075.6400000000001</v>
      </c>
      <c r="D67" s="57">
        <f t="shared" si="23"/>
        <v>1442.63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3055.17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14</v>
      </c>
      <c r="D68" s="59">
        <f t="shared" si="24"/>
        <v>18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32</v>
      </c>
    </row>
    <row r="69" spans="1:34" s="47" customFormat="1" x14ac:dyDescent="0.25">
      <c r="A69" s="58" t="s">
        <v>94</v>
      </c>
      <c r="B69" s="59">
        <f>+B67+B68</f>
        <v>536.9</v>
      </c>
      <c r="C69" s="59">
        <f t="shared" ref="C69:AG69" si="25">+C67+C68</f>
        <v>1089.6400000000001</v>
      </c>
      <c r="D69" s="59">
        <f t="shared" si="25"/>
        <v>1460.63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3087.17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10.657999999999902</v>
      </c>
      <c r="D70" s="57">
        <f t="shared" si="26"/>
        <v>27.149999999999864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37.807999999999765</v>
      </c>
    </row>
    <row r="71" spans="1:34" ht="102.75" customHeight="1" x14ac:dyDescent="0.25">
      <c r="A71" s="77" t="s">
        <v>96</v>
      </c>
      <c r="B71" s="14" t="s">
        <v>137</v>
      </c>
      <c r="C71" s="14" t="s">
        <v>138</v>
      </c>
      <c r="D71" s="14" t="s">
        <v>139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1" activePane="bottomRight" state="frozen"/>
      <selection pane="topRight" activeCell="B1" sqref="B1"/>
      <selection pane="bottomLeft" activeCell="A5" sqref="A5"/>
      <selection pane="bottomRight" activeCell="B8" sqref="B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645.64</v>
      </c>
      <c r="C12" s="26">
        <v>1660.93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2306.5700000000002</v>
      </c>
      <c r="AI12" s="26"/>
      <c r="AJ12" s="69">
        <f>+AI12-AH12</f>
        <v>-2306.5700000000002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26.5</v>
      </c>
      <c r="C15" s="23">
        <v>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33</v>
      </c>
    </row>
    <row r="16" spans="1:36" s="32" customFormat="1" x14ac:dyDescent="0.25">
      <c r="A16" s="30" t="s">
        <v>20</v>
      </c>
      <c r="B16" s="31">
        <v>64</v>
      </c>
      <c r="C16" s="31">
        <v>177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241</v>
      </c>
      <c r="AJ16" s="70"/>
    </row>
    <row r="17" spans="1:36" s="47" customFormat="1" x14ac:dyDescent="0.25">
      <c r="A17" s="46" t="s">
        <v>27</v>
      </c>
      <c r="B17" s="22">
        <f>B16*$B$8</f>
        <v>297.60000000000002</v>
      </c>
      <c r="C17" s="22">
        <f>C16*$B$8</f>
        <v>823.05000000000007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1120.6500000000001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64</v>
      </c>
      <c r="C22" s="20">
        <f t="shared" ref="C22:AG23" si="5">+C16+C18+C20</f>
        <v>177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241</v>
      </c>
    </row>
    <row r="23" spans="1:36" s="47" customFormat="1" x14ac:dyDescent="0.25">
      <c r="A23" s="48" t="s">
        <v>26</v>
      </c>
      <c r="B23" s="19">
        <f>+B17+B19+B21</f>
        <v>297.60000000000002</v>
      </c>
      <c r="C23" s="19">
        <f t="shared" si="5"/>
        <v>823.05000000000007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1120.6500000000001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190.5</v>
      </c>
      <c r="C49" s="44">
        <v>770.96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961.46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133.84</v>
      </c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133.84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18.07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18.07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648.44000000000005</v>
      </c>
      <c r="C64" s="53">
        <f t="shared" ref="C64:AG64" si="21">+C15+C23+C31+C39+C47+C48+C49+C50+C51+C52+C53+C54+C55+C56+C57+C58+C59+C60+C61+C62+C63</f>
        <v>1618.5800000000002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2267.0200000000004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645.64</v>
      </c>
      <c r="C67" s="57">
        <f t="shared" ref="C67:L67" si="23">C12</f>
        <v>1660.93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2306.5700000000002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645.64</v>
      </c>
      <c r="C69" s="59">
        <f t="shared" ref="C69:AG69" si="25">+C67+C68</f>
        <v>1660.93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2306.5700000000002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2.8000000000000682</v>
      </c>
      <c r="C70" s="57">
        <f t="shared" si="26"/>
        <v>-42.349999999999909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-39.549999999999841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44567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4.5999999999999996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56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1536.42</v>
      </c>
      <c r="C12" s="26">
        <v>1963.33</v>
      </c>
      <c r="D12" s="26">
        <v>2145.52</v>
      </c>
      <c r="E12" s="26">
        <v>1423.46</v>
      </c>
      <c r="F12" s="26">
        <v>1271.54</v>
      </c>
      <c r="G12" s="26">
        <v>1510.99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9851.26</v>
      </c>
      <c r="AI12" s="26">
        <v>9851.2800000000007</v>
      </c>
      <c r="AJ12" s="69">
        <f>+AI12-AH12</f>
        <v>2.0000000000436557E-2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21.5</v>
      </c>
      <c r="C15" s="23">
        <v>13.05</v>
      </c>
      <c r="D15" s="23">
        <v>186</v>
      </c>
      <c r="E15" s="23">
        <v>355.5</v>
      </c>
      <c r="F15" s="23">
        <v>196</v>
      </c>
      <c r="G15" s="23">
        <v>177.9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949.94999999999993</v>
      </c>
    </row>
    <row r="16" spans="1:36" s="32" customFormat="1" x14ac:dyDescent="0.25">
      <c r="A16" s="30" t="s">
        <v>20</v>
      </c>
      <c r="B16" s="31">
        <v>164</v>
      </c>
      <c r="C16" s="31">
        <v>147</v>
      </c>
      <c r="D16" s="31">
        <v>145</v>
      </c>
      <c r="E16" s="31">
        <v>207</v>
      </c>
      <c r="F16" s="31">
        <v>232</v>
      </c>
      <c r="G16" s="31">
        <v>292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1187</v>
      </c>
      <c r="AJ16" s="70"/>
    </row>
    <row r="17" spans="1:36" s="47" customFormat="1" x14ac:dyDescent="0.25">
      <c r="A17" s="46" t="s">
        <v>27</v>
      </c>
      <c r="B17" s="22">
        <f>B16*$B$8</f>
        <v>754.4</v>
      </c>
      <c r="C17" s="22">
        <f>C16*$B$8</f>
        <v>676.19999999999993</v>
      </c>
      <c r="D17" s="22">
        <f t="shared" ref="D17:AG17" si="2">D16*$B$8</f>
        <v>667</v>
      </c>
      <c r="E17" s="22">
        <f t="shared" si="2"/>
        <v>952.19999999999993</v>
      </c>
      <c r="F17" s="22">
        <f t="shared" si="2"/>
        <v>1067.1999999999998</v>
      </c>
      <c r="G17" s="22">
        <f t="shared" si="2"/>
        <v>1343.1999999999998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5460.2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164</v>
      </c>
      <c r="C22" s="20">
        <f t="shared" ref="C22:AG23" si="5">+C16+C18+C20</f>
        <v>147</v>
      </c>
      <c r="D22" s="20">
        <f t="shared" si="5"/>
        <v>145</v>
      </c>
      <c r="E22" s="20">
        <f t="shared" si="5"/>
        <v>207</v>
      </c>
      <c r="F22" s="20">
        <f t="shared" si="5"/>
        <v>232</v>
      </c>
      <c r="G22" s="20">
        <f t="shared" si="5"/>
        <v>292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1187</v>
      </c>
    </row>
    <row r="23" spans="1:36" s="47" customFormat="1" x14ac:dyDescent="0.25">
      <c r="A23" s="48" t="s">
        <v>26</v>
      </c>
      <c r="B23" s="19">
        <f>+B17+B19+B21</f>
        <v>754.4</v>
      </c>
      <c r="C23" s="19">
        <f t="shared" si="5"/>
        <v>676.19999999999993</v>
      </c>
      <c r="D23" s="19">
        <f t="shared" si="5"/>
        <v>667</v>
      </c>
      <c r="E23" s="19">
        <f t="shared" si="5"/>
        <v>952.19999999999993</v>
      </c>
      <c r="F23" s="19">
        <f t="shared" si="5"/>
        <v>1067.1999999999998</v>
      </c>
      <c r="G23" s="19">
        <f t="shared" si="5"/>
        <v>1343.1999999999998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5460.2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235.04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235.04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1002.25</v>
      </c>
      <c r="D52" s="44">
        <v>663.81</v>
      </c>
      <c r="E52" s="44">
        <v>40.64</v>
      </c>
      <c r="F52" s="44">
        <v>14.86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1721.56</v>
      </c>
    </row>
    <row r="53" spans="1:34" x14ac:dyDescent="0.25">
      <c r="A53" s="17" t="s">
        <v>18</v>
      </c>
      <c r="B53" s="44">
        <v>526.96</v>
      </c>
      <c r="C53" s="44">
        <v>272.95</v>
      </c>
      <c r="D53" s="44">
        <v>629.34</v>
      </c>
      <c r="E53" s="44">
        <v>79.959999999999994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1509.21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1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1537.9</v>
      </c>
      <c r="C64" s="53">
        <f t="shared" ref="C64:AG64" si="21">+C15+C23+C31+C39+C47+C48+C49+C50+C51+C52+C53+C54+C55+C56+C57+C58+C59+C60+C61+C62+C63</f>
        <v>1964.45</v>
      </c>
      <c r="D64" s="53">
        <f t="shared" si="21"/>
        <v>2147.15</v>
      </c>
      <c r="E64" s="53">
        <f t="shared" si="21"/>
        <v>1428.3</v>
      </c>
      <c r="F64" s="53">
        <f t="shared" si="21"/>
        <v>1278.0599999999997</v>
      </c>
      <c r="G64" s="53">
        <f t="shared" si="21"/>
        <v>1521.1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9876.9600000000009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2 N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1536.42</v>
      </c>
      <c r="C67" s="57">
        <f t="shared" ref="C67:L67" si="23">C12</f>
        <v>1963.33</v>
      </c>
      <c r="D67" s="57">
        <f t="shared" si="23"/>
        <v>2145.52</v>
      </c>
      <c r="E67" s="57">
        <f t="shared" si="23"/>
        <v>1423.46</v>
      </c>
      <c r="F67" s="57">
        <f t="shared" si="23"/>
        <v>1271.54</v>
      </c>
      <c r="G67" s="57">
        <f t="shared" si="23"/>
        <v>1510.99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9851.26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1536.42</v>
      </c>
      <c r="C69" s="59">
        <f t="shared" ref="C69:AG69" si="25">+C67+C68</f>
        <v>1963.33</v>
      </c>
      <c r="D69" s="59">
        <f t="shared" si="25"/>
        <v>2145.52</v>
      </c>
      <c r="E69" s="59">
        <f t="shared" si="25"/>
        <v>1423.46</v>
      </c>
      <c r="F69" s="59">
        <f t="shared" si="25"/>
        <v>1271.54</v>
      </c>
      <c r="G69" s="59">
        <f t="shared" si="25"/>
        <v>1510.99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9851.26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1.4800000000000182</v>
      </c>
      <c r="C70" s="57">
        <f t="shared" si="26"/>
        <v>1.1200000000001182</v>
      </c>
      <c r="D70" s="57">
        <f t="shared" si="26"/>
        <v>1.6300000000001091</v>
      </c>
      <c r="E70" s="57">
        <f t="shared" si="26"/>
        <v>4.8399999999999181</v>
      </c>
      <c r="F70" s="57">
        <f t="shared" si="26"/>
        <v>6.5199999999997544</v>
      </c>
      <c r="G70" s="57">
        <f t="shared" si="26"/>
        <v>10.1099999999999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25.699999999999818</v>
      </c>
    </row>
    <row r="71" spans="1:34" ht="94.5" customHeight="1" x14ac:dyDescent="0.25">
      <c r="A71" s="77" t="s">
        <v>96</v>
      </c>
      <c r="B71" s="14" t="s">
        <v>140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2022-01-12T17:25:21Z</dcterms:modified>
</cp:coreProperties>
</file>