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0335" yWindow="-15" windowWidth="5220" windowHeight="10860" firstSheet="3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Hoja2" sheetId="153" r:id="rId8"/>
    <sheet name="BOCAS" sheetId="150" r:id="rId9"/>
    <sheet name="LAGUNETICA" sheetId="151" r:id="rId10"/>
    <sheet name="SANANTONIO" sheetId="152" r:id="rId11"/>
  </sheets>
  <definedNames>
    <definedName name="_xlnm.Print_Area" localSheetId="2">AUTOMERCADO!$A$1:$H$67</definedName>
    <definedName name="_xlnm.Print_Area" localSheetId="8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9">LAGUNETICA!$A$1:$H$67</definedName>
    <definedName name="_xlnm.Print_Area" localSheetId="3">MODELO!$A$1:$H$67</definedName>
    <definedName name="_xlnm.Print_Area" localSheetId="10">SANANTONIO!$A$1:$H$67</definedName>
    <definedName name="CAJAS">Hoja1!$A$1:$A$37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B64" i="149" s="1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AH23" i="151"/>
  <c r="H11" i="145" s="1"/>
  <c r="Y64" i="150"/>
  <c r="Y70" i="150" s="1"/>
  <c r="I64" i="150"/>
  <c r="I70" i="150" s="1"/>
  <c r="B64" i="150"/>
  <c r="B70" i="150" s="1"/>
  <c r="AH23" i="149"/>
  <c r="F11" i="145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N69" i="146"/>
  <c r="B69" i="146"/>
  <c r="F69" i="146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AH69" i="146" l="1"/>
  <c r="Z64" i="146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W39" i="40" s="1"/>
  <c r="X35" i="40"/>
  <c r="Y35" i="40"/>
  <c r="Z35" i="40"/>
  <c r="AA35" i="40"/>
  <c r="AA39" i="40" s="1"/>
  <c r="AB35" i="40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E47" i="40" s="1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D23" i="40" l="1"/>
  <c r="Z23" i="40"/>
  <c r="V23" i="40"/>
  <c r="AF47" i="40"/>
  <c r="X47" i="40"/>
  <c r="AD39" i="40"/>
  <c r="Z39" i="40"/>
  <c r="AG23" i="40"/>
  <c r="U23" i="40"/>
  <c r="AA47" i="40"/>
  <c r="W47" i="40"/>
  <c r="AG39" i="40"/>
  <c r="AC39" i="40"/>
  <c r="Y39" i="40"/>
  <c r="T47" i="40"/>
  <c r="AD47" i="40"/>
  <c r="Z47" i="40"/>
  <c r="V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Z64" i="40" s="1"/>
  <c r="Z70" i="40" s="1"/>
  <c r="X31" i="40"/>
  <c r="X64" i="40" s="1"/>
  <c r="X70" i="40" s="1"/>
  <c r="V31" i="40"/>
  <c r="T31" i="40"/>
  <c r="T64" i="40" s="1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Y64" i="40" s="1"/>
  <c r="Y70" i="40" s="1"/>
  <c r="W31" i="40"/>
  <c r="U31" i="40"/>
  <c r="AH22" i="40"/>
  <c r="B10" i="145" s="1"/>
  <c r="J10" i="145" s="1"/>
  <c r="B4" i="145"/>
  <c r="J4" i="145" s="1"/>
  <c r="AD64" i="40"/>
  <c r="AD70" i="40" s="1"/>
  <c r="V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H69" i="40" s="1"/>
  <c r="I67" i="40"/>
  <c r="J67" i="40"/>
  <c r="K67" i="40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B68" i="40"/>
  <c r="C17" i="40"/>
  <c r="G69" i="40" l="1"/>
  <c r="R47" i="40"/>
  <c r="N47" i="40"/>
  <c r="K69" i="40"/>
  <c r="C69" i="40"/>
  <c r="D69" i="40"/>
  <c r="O39" i="40"/>
  <c r="V70" i="40"/>
  <c r="M39" i="40"/>
  <c r="I69" i="40"/>
  <c r="E69" i="40"/>
  <c r="AB64" i="40"/>
  <c r="AB70" i="40" s="1"/>
  <c r="AE64" i="40"/>
  <c r="AE70" i="40" s="1"/>
  <c r="P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AH69" i="40" l="1"/>
  <c r="O64" i="40"/>
  <c r="O70" i="40" s="1"/>
  <c r="M64" i="40"/>
  <c r="M70" i="40" s="1"/>
  <c r="R64" i="40"/>
  <c r="R70" i="40" s="1"/>
  <c r="S64" i="40"/>
  <c r="S70" i="40" s="1"/>
  <c r="P64" i="40"/>
  <c r="P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F25" i="40"/>
  <c r="G25" i="40"/>
  <c r="G31" i="40" s="1"/>
  <c r="H25" i="40"/>
  <c r="I25" i="40"/>
  <c r="J25" i="40"/>
  <c r="K25" i="40"/>
  <c r="K31" i="40" s="1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G23" i="40" s="1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8" i="40"/>
  <c r="D38" i="40"/>
  <c r="E38" i="40"/>
  <c r="F38" i="40"/>
  <c r="G38" i="40"/>
  <c r="H38" i="40"/>
  <c r="I38" i="40"/>
  <c r="J38" i="40"/>
  <c r="K38" i="40"/>
  <c r="L38" i="40"/>
  <c r="H39" i="40"/>
  <c r="I39" i="40"/>
  <c r="C46" i="40"/>
  <c r="D46" i="40"/>
  <c r="E46" i="40"/>
  <c r="F46" i="40"/>
  <c r="G46" i="40"/>
  <c r="H46" i="40"/>
  <c r="I46" i="40"/>
  <c r="J46" i="40"/>
  <c r="K46" i="40"/>
  <c r="L46" i="40"/>
  <c r="K47" i="40"/>
  <c r="B38" i="40"/>
  <c r="E23" i="40" l="1"/>
  <c r="L39" i="40"/>
  <c r="D39" i="40"/>
  <c r="I47" i="40"/>
  <c r="E47" i="40"/>
  <c r="K23" i="40"/>
  <c r="I31" i="40"/>
  <c r="E31" i="40"/>
  <c r="J39" i="40"/>
  <c r="F39" i="40"/>
  <c r="G47" i="40"/>
  <c r="C47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E64" i="40"/>
  <c r="E70" i="40" s="1"/>
  <c r="B23" i="40"/>
  <c r="I64" i="40" l="1"/>
  <c r="I70" i="40" s="1"/>
  <c r="G64" i="40"/>
  <c r="G70" i="40" s="1"/>
  <c r="D64" i="40"/>
  <c r="D70" i="40" s="1"/>
  <c r="L64" i="40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<sst xmlns="http://schemas.openxmlformats.org/spreadsheetml/2006/main" count="791" uniqueCount="155">
  <si>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</si>
  <si>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</si>
  <si>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</si>
  <si>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</si>
  <si>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</si>
  <si>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</si>
  <si>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</si>
  <si>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</si>
  <si>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</si>
  <si>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</si>
  <si>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</si>
  <si>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</si>
  <si>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</si>
  <si>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</si>
  <si>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</si>
  <si>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</si>
  <si>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</si>
  <si>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</si>
  <si>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</si>
  <si>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</si>
  <si>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</si>
  <si>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</si>
  <si>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</si>
  <si>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</si>
  <si>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</si>
  <si>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</si>
  <si>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</si>
  <si>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</si>
  <si>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</si>
  <si>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</si>
  <si>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</si>
  <si>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</si>
  <si>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</si>
  <si>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</si>
  <si>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</si>
  <si>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</si>
  <si>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</si>
  <si>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</si>
  <si>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</si>
  <si>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</si>
  <si>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</si>
  <si>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</si>
  <si>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</si>
  <si>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</si>
  <si>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</si>
  <si>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</si>
  <si>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</si>
  <si>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</si>
  <si>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</si>
  <si>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</si>
  <si>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</si>
  <si>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</si>
  <si>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</si>
  <si>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</si>
  <si>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</si>
  <si>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</si>
  <si>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</si>
  <si>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</si>
  <si>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</si>
  <si>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</si>
  <si>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</si>
  <si>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</si>
  <si>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</si>
  <si>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</si>
  <si>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</si>
  <si>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</si>
  <si>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</si>
  <si>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</si>
  <si>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</si>
  <si>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</si>
  <si>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</si>
  <si>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</si>
  <si>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</si>
  <si>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</si>
  <si>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</si>
  <si>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</si>
  <si>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</si>
  <si>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</si>
  <si>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</si>
  <si>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</si>
  <si>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</si>
  <si>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</si>
  <si>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</si>
  <si>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</si>
  <si>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</si>
  <si>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</si>
  <si>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</si>
  <si>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</si>
  <si>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</si>
  <si>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</si>
  <si>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</si>
  <si>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</si>
  <si>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</si>
  <si>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</si>
  <si>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</si>
  <si>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</si>
  <si>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</si>
  <si>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</si>
  <si>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</si>
  <si>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</si>
  <si>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</si>
  <si>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</si>
  <si>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</si>
  <si>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</si>
  <si>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</si>
  <si>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</si>
  <si>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</si>
  <si>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</si>
  <si>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</si>
  <si>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</si>
  <si>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</si>
  <si>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</si>
  <si>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</si>
  <si>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</si>
  <si>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</si>
  <si>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</si>
  <si>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</si>
  <si>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</si>
  <si>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</si>
  <si>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</si>
  <si>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</si>
  <si>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12.00F/C</t>
  </si>
  <si>
    <t>16.00F/C</t>
  </si>
  <si>
    <t>29.00F/C</t>
  </si>
  <si>
    <t>57.00F/C</t>
  </si>
  <si>
    <t>9.70F/C</t>
  </si>
  <si>
    <t>MAL REGISTRO DE 1$</t>
  </si>
  <si>
    <t>7.00BSD PERIODICO</t>
  </si>
  <si>
    <t>21.00F/C</t>
  </si>
  <si>
    <t>21.10F/C</t>
  </si>
  <si>
    <t>MAL REGISTRO DE 0.02$</t>
  </si>
  <si>
    <t>10.00F/C</t>
  </si>
  <si>
    <t>FALTANTE EN EFECTIVO</t>
  </si>
  <si>
    <t>1.50F/C</t>
  </si>
  <si>
    <t>FALTANTE DE 10EUROS</t>
  </si>
  <si>
    <t>ES EL SOBRANTE DE LA</t>
  </si>
  <si>
    <t>NOCHE</t>
  </si>
  <si>
    <t>19.50F/C</t>
  </si>
  <si>
    <t>10.10F/C</t>
  </si>
  <si>
    <t>14.00F/C</t>
  </si>
  <si>
    <t>12.30F/C</t>
  </si>
  <si>
    <t>55.00F/C</t>
  </si>
  <si>
    <t>SOBRANTE DE 10 EUROS</t>
  </si>
  <si>
    <t xml:space="preserve">PERTENECE A LA MAÑANA </t>
  </si>
  <si>
    <t>11.50F/C</t>
  </si>
  <si>
    <t>MAL REGISTRO DE PAYPAL</t>
  </si>
  <si>
    <t>POR $</t>
  </si>
  <si>
    <t>PUNTO PROVINCIAL</t>
  </si>
  <si>
    <t>POR VERIFICAR</t>
  </si>
  <si>
    <t>23.50F/C</t>
  </si>
  <si>
    <t>SOBRANTE UN COMBO</t>
  </si>
  <si>
    <t xml:space="preserve">DE EMPANADA </t>
  </si>
  <si>
    <t>15.30F/C</t>
  </si>
  <si>
    <t>3.00F/C</t>
  </si>
  <si>
    <t>0.16F/C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</si>
</sst>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Bs.&quot;\ * #,##0.00_ ;_ &quot;Bs.&quot;\ * \-#,##0.00_ ;_ &quot;Bs.&quot;\ * &quot;-&quot;??_ ;_ @_ "/>
    <numFmt numFmtId="43" formatCode="_ * #,##0.00_ ;_ * \-#,##0.00_ ;_ * &quot;-&quot;??_ ;_ @_ "/>
    <numFmt numFmtId="164" formatCode="_ &quot;Bs. .M&quot;\ * #,##0.00_ ;_ &quot;Bs. .M&quot;\ * \-#,##0.00_ ;_ &quot;Bs. .M&quot;\ * &quot;-&quot;??_ ;_ @_ "/>
    <numFmt numFmtId="165" formatCode="_ &quot;Bs. l&quot;\ * #,##0.00_ ;_ &quot;Bs. l&quot;\ * \-#,##0.00_ ;_ &quot;Bs. l&quot;\ * &quot;-&quot;??_ ;_ @_ "/>
    <numFmt numFmtId="166" formatCode="&quot;Bs.S&quot;\ #,##0.00"/>
    <numFmt numFmtId="167" formatCode="_ [$Bs.S-200A]\ * #,##0.00_ ;_ [$Bs.S-200A]\ * \-#,##0.00_ ;_ [$Bs.S-200A]\ * &quot;-&quot;??_ ;_ @_ "/>
    <numFmt numFmtId="168" formatCode="_-[$$-540A]* #,##0.00_ ;_-[$$-540A]* \-#,##0.00\ ;_-[$$-540A]* &quot;-&quot;??_ ;_-@_ "/>
    <numFmt numFmtId="169" formatCode="_-* #,##0.00\ [$€-C0A]_-;\-* #,##0.00\ [$€-C0A]_-;_-* &quot;-&quot;??\ [$€-C0A]_-;_-@_-"/>
    <numFmt numFmtId="170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4" fontId="6" fillId="3" borderId="4" xfId="0" applyNumberFormat="1" applyFont="1" applyFill="1" applyBorder="1" applyAlignment="1" applyProtection="1">
      <alignment vertical="center"/>
      <protection locked="0"/>
    </xf>
    <xf numFmtId="164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7" fontId="7" fillId="5" borderId="1" xfId="0" applyNumberFormat="1" applyFont="1" applyFill="1" applyBorder="1" applyProtection="1"/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Alignment="1" applyProtection="1">
      <alignment horizontal="left"/>
    </xf>
    <xf numFmtId="167" fontId="7" fillId="0" borderId="1" xfId="0" applyNumberFormat="1" applyFont="1" applyBorder="1" applyProtection="1"/>
    <xf numFmtId="167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6" fontId="6" fillId="7" borderId="1" xfId="0" applyNumberFormat="1" applyFont="1" applyFill="1" applyBorder="1" applyAlignment="1" applyProtection="1">
      <alignment vertical="center"/>
      <protection locked="0"/>
    </xf>
    <xf numFmtId="168" fontId="7" fillId="5" borderId="9" xfId="0" applyNumberFormat="1" applyFont="1" applyFill="1" applyBorder="1" applyProtection="1"/>
    <xf numFmtId="169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0" fontId="7" fillId="0" borderId="5" xfId="0" applyNumberFormat="1" applyFont="1" applyBorder="1" applyAlignment="1" applyProtection="1">
      <alignment horizontal="left" vertical="center" wrapText="1"/>
      <protection locked="0"/>
    </xf>
    <xf numFmtId="170" fontId="0" fillId="0" borderId="1" xfId="0" applyNumberFormat="1" applyBorder="1" applyProtection="1">
      <protection locked="0"/>
    </xf>
    <xf numFmtId="170" fontId="0" fillId="0" borderId="0" xfId="0" applyNumberFormat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168" fontId="0" fillId="0" borderId="1" xfId="0" applyNumberFormat="1" applyBorder="1" applyProtection="1">
      <protection locked="0"/>
    </xf>
    <xf numFmtId="168" fontId="0" fillId="0" borderId="9" xfId="0" applyNumberFormat="1" applyBorder="1" applyProtection="1">
      <protection locked="0"/>
    </xf>
    <xf numFmtId="168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7" fontId="7" fillId="0" borderId="1" xfId="0" applyNumberFormat="1" applyFont="1" applyFill="1" applyBorder="1" applyProtection="1">
      <protection locked="0"/>
    </xf>
    <xf numFmtId="167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6" fontId="12" fillId="5" borderId="9" xfId="0" applyNumberFormat="1" applyFont="1" applyFill="1" applyBorder="1" applyAlignment="1" applyProtection="1">
      <alignment vertical="center"/>
    </xf>
    <xf numFmtId="166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7" fontId="6" fillId="3" borderId="11" xfId="0" applyNumberFormat="1" applyFont="1" applyFill="1" applyBorder="1" applyAlignment="1" applyProtection="1">
      <alignment horizontal="center"/>
    </xf>
    <xf numFmtId="167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7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4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4" fontId="6" fillId="3" borderId="4" xfId="0" applyNumberFormat="1" applyFont="1" applyFill="1" applyBorder="1" applyAlignment="1" applyProtection="1">
      <alignment horizontal="center" vertical="center"/>
    </xf>
    <xf numFmtId="166" fontId="6" fillId="7" borderId="1" xfId="0" applyNumberFormat="1" applyFont="1" applyFill="1" applyBorder="1" applyAlignment="1" applyProtection="1">
      <alignment vertical="center"/>
    </xf>
    <xf numFmtId="170" fontId="0" fillId="0" borderId="1" xfId="0" applyNumberFormat="1" applyBorder="1" applyProtection="1"/>
    <xf numFmtId="170" fontId="7" fillId="0" borderId="1" xfId="0" applyNumberFormat="1" applyFont="1" applyBorder="1" applyProtection="1"/>
    <xf numFmtId="169" fontId="12" fillId="0" borderId="9" xfId="0" applyNumberFormat="1" applyFont="1" applyFill="1" applyBorder="1" applyAlignment="1" applyProtection="1">
      <alignment vertical="center"/>
    </xf>
    <xf numFmtId="168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6" fontId="5" fillId="7" borderId="1" xfId="0" applyNumberFormat="1" applyFont="1" applyFill="1" applyBorder="1" applyProtection="1"/>
    <xf numFmtId="170" fontId="0" fillId="0" borderId="0" xfId="0" applyNumberFormat="1" applyProtection="1"/>
    <xf numFmtId="167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0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xmlns="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56</v>
      </c>
      <c r="E11" s="5" t="s">
        <v>57</v>
      </c>
      <c r="F11" s="5" t="s">
        <v>58</v>
      </c>
      <c r="G11" s="5" t="s">
        <v>59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1072.02</v>
      </c>
      <c r="C12" s="26">
        <v>2059.69</v>
      </c>
      <c r="D12" s="26">
        <v>2619.89</v>
      </c>
      <c r="E12" s="26">
        <v>2321.203</v>
      </c>
      <c r="F12" s="26">
        <v>2836.48</v>
      </c>
      <c r="G12" s="26">
        <v>2208.94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13118.223</v>
      </c>
      <c r="AI12" s="26">
        <v>13118.22</v>
      </c>
      <c r="AJ12" s="69">
        <f>+AI12-AH12</f>
        <v>-3.0000000006111804E-3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103.5</v>
      </c>
      <c r="C15" s="23">
        <v>102.6</v>
      </c>
      <c r="D15" s="23">
        <v>323.85000000000002</v>
      </c>
      <c r="E15" s="23">
        <v>83.5</v>
      </c>
      <c r="F15" s="23">
        <v>159.35</v>
      </c>
      <c r="G15" s="23">
        <v>111.5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884.30000000000007</v>
      </c>
    </row>
    <row r="16" spans="1:36" s="32" customFormat="1" x14ac:dyDescent="0.25">
      <c r="A16" s="30" t="s">
        <v>20</v>
      </c>
      <c r="B16" s="31">
        <v>81</v>
      </c>
      <c r="C16" s="31">
        <v>144</v>
      </c>
      <c r="D16" s="31">
        <v>206</v>
      </c>
      <c r="E16" s="31">
        <v>151</v>
      </c>
      <c r="F16" s="31">
        <v>308</v>
      </c>
      <c r="G16" s="31">
        <v>200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1090</v>
      </c>
      <c r="AJ16" s="70"/>
    </row>
    <row r="17" spans="1:36" s="47" customFormat="1" x14ac:dyDescent="0.25">
      <c r="A17" s="46" t="s">
        <v>27</v>
      </c>
      <c r="B17" s="22">
        <f>B16*$B$8</f>
        <v>374.22</v>
      </c>
      <c r="C17" s="22">
        <f>C16*$B$8</f>
        <v>665.28</v>
      </c>
      <c r="D17" s="22">
        <f t="shared" ref="D17:AG17" si="2">D16*$B$8</f>
        <v>951.72</v>
      </c>
      <c r="E17" s="22">
        <f t="shared" si="2"/>
        <v>697.62</v>
      </c>
      <c r="F17" s="22">
        <f t="shared" si="2"/>
        <v>1422.96</v>
      </c>
      <c r="G17" s="22">
        <f t="shared" si="2"/>
        <v>924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5035.8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81</v>
      </c>
      <c r="C22" s="20">
        <f t="shared" ref="C22:AG23" si="5">+C16+C18+C20</f>
        <v>144</v>
      </c>
      <c r="D22" s="20">
        <f t="shared" si="5"/>
        <v>206</v>
      </c>
      <c r="E22" s="20">
        <f t="shared" si="5"/>
        <v>151</v>
      </c>
      <c r="F22" s="20">
        <f t="shared" si="5"/>
        <v>308</v>
      </c>
      <c r="G22" s="20">
        <f t="shared" si="5"/>
        <v>200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1090</v>
      </c>
    </row>
    <row r="23" spans="1:36" s="47" customFormat="1" x14ac:dyDescent="0.25">
      <c r="A23" s="48" t="s">
        <v>26</v>
      </c>
      <c r="B23" s="19">
        <f>+B17+B19+B21</f>
        <v>374.22</v>
      </c>
      <c r="C23" s="19">
        <f t="shared" si="5"/>
        <v>665.28</v>
      </c>
      <c r="D23" s="19">
        <f t="shared" si="5"/>
        <v>951.72</v>
      </c>
      <c r="E23" s="19">
        <f t="shared" si="5"/>
        <v>697.62</v>
      </c>
      <c r="F23" s="19">
        <f t="shared" si="5"/>
        <v>1422.96</v>
      </c>
      <c r="G23" s="19">
        <f t="shared" si="5"/>
        <v>924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5035.8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188.72300000000001</v>
      </c>
      <c r="C49" s="44"/>
      <c r="D49" s="44"/>
      <c r="E49" s="44"/>
      <c r="F49" s="44"/>
      <c r="G49" s="44">
        <v>1089.33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1278.0529999999999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731.57</v>
      </c>
      <c r="D52" s="44">
        <v>1136.99</v>
      </c>
      <c r="E52" s="44">
        <v>830.25</v>
      </c>
      <c r="F52" s="44">
        <v>883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3581.81</v>
      </c>
    </row>
    <row r="53" spans="1:34" x14ac:dyDescent="0.25">
      <c r="A53" s="17" t="s">
        <v>18</v>
      </c>
      <c r="B53" s="44">
        <v>400.47</v>
      </c>
      <c r="C53" s="44">
        <v>564.1</v>
      </c>
      <c r="D53" s="44">
        <v>214.07</v>
      </c>
      <c r="E53" s="44">
        <v>712.53</v>
      </c>
      <c r="F53" s="44">
        <v>377.22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2268.3900000000003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6.46</v>
      </c>
      <c r="C55" s="44"/>
      <c r="D55" s="44"/>
      <c r="E55" s="44"/>
      <c r="F55" s="44"/>
      <c r="G55" s="44">
        <v>88.82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95.279999999999987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1073.373</v>
      </c>
      <c r="C64" s="53">
        <f t="shared" ref="C64:AG64" si="21">+C15+C23+C31+C39+C47+C48+C49+C50+C51+C52+C53+C54+C55+C56+C57+C58+C59+C60+C61+C62+C63</f>
        <v>2063.5500000000002</v>
      </c>
      <c r="D64" s="53">
        <f t="shared" si="21"/>
        <v>2626.6300000000006</v>
      </c>
      <c r="E64" s="53">
        <f t="shared" si="21"/>
        <v>2323.8999999999996</v>
      </c>
      <c r="F64" s="53">
        <f t="shared" si="21"/>
        <v>2842.5299999999997</v>
      </c>
      <c r="G64" s="53">
        <f t="shared" si="21"/>
        <v>2213.65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13143.633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D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1072.02</v>
      </c>
      <c r="C67" s="57">
        <f t="shared" ref="C67:L67" si="23">C12</f>
        <v>2059.69</v>
      </c>
      <c r="D67" s="57">
        <f t="shared" si="23"/>
        <v>2619.89</v>
      </c>
      <c r="E67" s="57">
        <f t="shared" si="23"/>
        <v>2321.203</v>
      </c>
      <c r="F67" s="57">
        <f t="shared" si="23"/>
        <v>2836.48</v>
      </c>
      <c r="G67" s="57">
        <f t="shared" si="23"/>
        <v>2208.94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13118.223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1072.02</v>
      </c>
      <c r="C69" s="59">
        <f t="shared" ref="C69:AG69" si="25">+C67+C68</f>
        <v>2059.69</v>
      </c>
      <c r="D69" s="59">
        <f t="shared" si="25"/>
        <v>2619.89</v>
      </c>
      <c r="E69" s="59">
        <f t="shared" si="25"/>
        <v>2321.203</v>
      </c>
      <c r="F69" s="59">
        <f t="shared" si="25"/>
        <v>2836.48</v>
      </c>
      <c r="G69" s="59">
        <f t="shared" si="25"/>
        <v>2208.94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13118.223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1.3530000000000655</v>
      </c>
      <c r="C70" s="57">
        <f t="shared" si="26"/>
        <v>3.8600000000001273</v>
      </c>
      <c r="D70" s="57">
        <f t="shared" si="26"/>
        <v>6.7400000000006912</v>
      </c>
      <c r="E70" s="57">
        <f t="shared" si="26"/>
        <v>2.6969999999996617</v>
      </c>
      <c r="F70" s="57">
        <f t="shared" si="26"/>
        <v>6.0499999999997272</v>
      </c>
      <c r="G70" s="57">
        <f t="shared" si="26"/>
        <v>4.7100000000000364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25.410000000000309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 t="s">
        <v>154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73706.319999999992</v>
      </c>
      <c r="C2" s="43">
        <f>MODELO!AH12</f>
        <v>26185.770000000004</v>
      </c>
      <c r="D2" s="43">
        <f>EXQUISITECES!AH12</f>
        <v>12165.49</v>
      </c>
      <c r="E2" s="43">
        <f>HOYADA!AH12</f>
        <v>10051.86</v>
      </c>
      <c r="F2" s="43">
        <f>FARMASTOP!AH12</f>
        <v>2766.34</v>
      </c>
      <c r="G2" s="43">
        <f>BOCAS!AH12</f>
        <v>3827.8</v>
      </c>
      <c r="H2" s="43">
        <f>LAGUNETICA!AH12</f>
        <v>13118.223</v>
      </c>
      <c r="I2" s="43">
        <f>SANANTONIO!AH12</f>
        <v>0</v>
      </c>
      <c r="J2" s="43">
        <f>SUM(B2:I2)</f>
        <v>141821.80300000001</v>
      </c>
    </row>
    <row r="3" spans="1:10" x14ac:dyDescent="0.25">
      <c r="A3" s="46" t="s">
        <v>0</v>
      </c>
      <c r="B3" s="43">
        <f>AUTOMERCADO!AH15</f>
        <v>824.75000000000011</v>
      </c>
      <c r="C3" s="43">
        <f>MODELO!AH15</f>
        <v>594.95000000000005</v>
      </c>
      <c r="D3" s="43">
        <f>EXQUISITECES!AH15</f>
        <v>120.7</v>
      </c>
      <c r="E3" s="43">
        <f>HOYADA!AH15</f>
        <v>851.5</v>
      </c>
      <c r="F3" s="43">
        <f>FARMASTOP!AH15</f>
        <v>62</v>
      </c>
      <c r="G3" s="43">
        <f>BOCAS!AH15</f>
        <v>32.5</v>
      </c>
      <c r="H3" s="43">
        <f>LAGUNETICA!AH15</f>
        <v>884.30000000000007</v>
      </c>
      <c r="I3" s="43">
        <f>SANANTONIO!AH15</f>
        <v>0</v>
      </c>
      <c r="J3" s="43">
        <f t="shared" ref="J3:J52" si="0">SUM(B3:I3)</f>
        <v>3370.7000000000007</v>
      </c>
    </row>
    <row r="4" spans="1:10" x14ac:dyDescent="0.25">
      <c r="A4" s="73" t="s">
        <v>20</v>
      </c>
      <c r="B4" s="43">
        <f>AUTOMERCADO!AH16</f>
        <v>6984</v>
      </c>
      <c r="C4" s="43">
        <f>MODELO!AH16</f>
        <v>2269</v>
      </c>
      <c r="D4" s="43">
        <f>EXQUISITECES!AH16</f>
        <v>1094</v>
      </c>
      <c r="E4" s="43">
        <f>HOYADA!AH16</f>
        <v>551</v>
      </c>
      <c r="F4" s="43">
        <f>FARMASTOP!AH16</f>
        <v>241</v>
      </c>
      <c r="G4" s="43">
        <f>BOCAS!AH16</f>
        <v>477</v>
      </c>
      <c r="H4" s="43">
        <f>LAGUNETICA!AH16</f>
        <v>1090</v>
      </c>
      <c r="I4" s="43">
        <f>SANANTONIO!AH16</f>
        <v>0</v>
      </c>
      <c r="J4" s="43">
        <f t="shared" si="0"/>
        <v>12706</v>
      </c>
    </row>
    <row r="5" spans="1:10" x14ac:dyDescent="0.25">
      <c r="A5" s="46" t="s">
        <v>27</v>
      </c>
      <c r="B5" s="43">
        <f>AUTOMERCADO!AH17</f>
        <v>32266.080000000002</v>
      </c>
      <c r="C5" s="43">
        <f>MODELO!AH17</f>
        <v>10482.780000000001</v>
      </c>
      <c r="D5" s="43">
        <f>EXQUISITECES!AH17</f>
        <v>5054.28</v>
      </c>
      <c r="E5" s="43">
        <f>HOYADA!AH17</f>
        <v>2545.62</v>
      </c>
      <c r="F5" s="43">
        <f>FARMASTOP!AH17</f>
        <v>1113.42</v>
      </c>
      <c r="G5" s="43">
        <f>BOCAS!AH17</f>
        <v>2218.0500000000002</v>
      </c>
      <c r="H5" s="43">
        <f>LAGUNETICA!AH17</f>
        <v>5035.8</v>
      </c>
      <c r="I5" s="43">
        <f>SANANTONIO!AH17</f>
        <v>0</v>
      </c>
      <c r="J5" s="43">
        <f t="shared" si="0"/>
        <v>58716.030000000006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24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24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111.35999999999999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111.35999999999999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6984</v>
      </c>
      <c r="C10" s="43">
        <f>MODELO!AH22</f>
        <v>2293</v>
      </c>
      <c r="D10" s="43">
        <f>EXQUISITECES!AH22</f>
        <v>1094</v>
      </c>
      <c r="E10" s="43">
        <f>HOYADA!AH22</f>
        <v>551</v>
      </c>
      <c r="F10" s="43">
        <f>FARMASTOP!AH22</f>
        <v>241</v>
      </c>
      <c r="G10" s="43">
        <f>BOCAS!AH22</f>
        <v>477</v>
      </c>
      <c r="H10" s="43">
        <f>LAGUNETICA!AH22</f>
        <v>1090</v>
      </c>
      <c r="I10" s="43">
        <f>SANANTONIO!AH22</f>
        <v>0</v>
      </c>
      <c r="J10" s="43">
        <f t="shared" si="0"/>
        <v>12730</v>
      </c>
    </row>
    <row r="11" spans="1:10" x14ac:dyDescent="0.25">
      <c r="A11" s="48" t="s">
        <v>26</v>
      </c>
      <c r="B11" s="43">
        <f>AUTOMERCADO!AH23</f>
        <v>32266.080000000002</v>
      </c>
      <c r="C11" s="43">
        <f>MODELO!AH23</f>
        <v>10594.140000000001</v>
      </c>
      <c r="D11" s="43">
        <f>EXQUISITECES!AH23</f>
        <v>5054.28</v>
      </c>
      <c r="E11" s="43">
        <f>HOYADA!AH23</f>
        <v>2545.62</v>
      </c>
      <c r="F11" s="43">
        <f>FARMASTOP!AH23</f>
        <v>1113.42</v>
      </c>
      <c r="G11" s="43">
        <f>BOCAS!AH23</f>
        <v>2218.0500000000002</v>
      </c>
      <c r="H11" s="43">
        <f>LAGUNETICA!AH23</f>
        <v>5035.8</v>
      </c>
      <c r="I11" s="43">
        <f>SANANTONIO!AH23</f>
        <v>0</v>
      </c>
      <c r="J11" s="43">
        <f t="shared" si="0"/>
        <v>58827.390000000007</v>
      </c>
    </row>
    <row r="12" spans="1:10" x14ac:dyDescent="0.25">
      <c r="A12" s="46" t="s">
        <v>28</v>
      </c>
      <c r="B12" s="43">
        <f>AUTOMERCADO!AH24</f>
        <v>70</v>
      </c>
      <c r="C12" s="43">
        <f>MODELO!AH24</f>
        <v>10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80</v>
      </c>
    </row>
    <row r="13" spans="1:10" x14ac:dyDescent="0.25">
      <c r="A13" s="46" t="s">
        <v>31</v>
      </c>
      <c r="B13" s="43">
        <f>AUTOMERCADO!AH25</f>
        <v>323.40000000000003</v>
      </c>
      <c r="C13" s="43">
        <f>MODELO!AH25</f>
        <v>46.2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369.6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70</v>
      </c>
      <c r="C18" s="43">
        <f>MODELO!AH30</f>
        <v>10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80</v>
      </c>
    </row>
    <row r="19" spans="1:10" x14ac:dyDescent="0.25">
      <c r="A19" s="48" t="s">
        <v>33</v>
      </c>
      <c r="B19" s="43">
        <f>AUTOMERCADO!AH31</f>
        <v>323.40000000000003</v>
      </c>
      <c r="C19" s="43">
        <f>MODELO!AH31</f>
        <v>46.2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369.6</v>
      </c>
    </row>
    <row r="20" spans="1:10" x14ac:dyDescent="0.25">
      <c r="A20" s="46" t="s">
        <v>34</v>
      </c>
      <c r="B20" s="43">
        <f>AUTOMERCADO!AH32</f>
        <v>821.35</v>
      </c>
      <c r="C20" s="43">
        <f>MODELO!AH32</f>
        <v>8</v>
      </c>
      <c r="D20" s="43">
        <f>EXQUISITECES!AH32</f>
        <v>20.62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849.97</v>
      </c>
    </row>
    <row r="21" spans="1:10" x14ac:dyDescent="0.25">
      <c r="A21" s="46" t="s">
        <v>35</v>
      </c>
      <c r="B21" s="43">
        <f>AUTOMERCADO!AH33</f>
        <v>3794.6370000000002</v>
      </c>
      <c r="C21" s="43">
        <f>MODELO!AH33</f>
        <v>36.96</v>
      </c>
      <c r="D21" s="43">
        <f>EXQUISITECES!AH33</f>
        <v>95.264400000000009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3926.8614000000002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821.35</v>
      </c>
      <c r="C26" s="43">
        <f>MODELO!AH38</f>
        <v>8</v>
      </c>
      <c r="D26" s="43">
        <f>EXQUISITECES!AH38</f>
        <v>20.62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849.97</v>
      </c>
    </row>
    <row r="27" spans="1:10" x14ac:dyDescent="0.25">
      <c r="A27" s="48" t="s">
        <v>42</v>
      </c>
      <c r="B27" s="43">
        <f>AUTOMERCADO!AH39</f>
        <v>3794.6370000000002</v>
      </c>
      <c r="C27" s="43">
        <f>MODELO!AH39</f>
        <v>36.96</v>
      </c>
      <c r="D27" s="43">
        <f>EXQUISITECES!AH39</f>
        <v>95.264400000000009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3926.8614000000002</v>
      </c>
    </row>
    <row r="28" spans="1:10" x14ac:dyDescent="0.25">
      <c r="A28" s="46" t="s">
        <v>43</v>
      </c>
      <c r="B28" s="43">
        <f>AUTOMERCADO!AH40</f>
        <v>441.63</v>
      </c>
      <c r="C28" s="43">
        <f>MODELO!AH40</f>
        <v>35.92</v>
      </c>
      <c r="D28" s="43">
        <f>EXQUISITECES!AH40</f>
        <v>27.86</v>
      </c>
      <c r="E28" s="43">
        <f>HOYADA!AH40</f>
        <v>11.7</v>
      </c>
      <c r="F28" s="43">
        <f>FARMASTOP!AH40</f>
        <v>7.16</v>
      </c>
      <c r="G28" s="43">
        <f>BOCAS!AH40</f>
        <v>7.3</v>
      </c>
      <c r="H28" s="43">
        <f>LAGUNETICA!AH40</f>
        <v>0</v>
      </c>
      <c r="I28" s="43">
        <f>SANANTONIO!AH40</f>
        <v>0</v>
      </c>
      <c r="J28" s="43">
        <f t="shared" si="0"/>
        <v>531.56999999999994</v>
      </c>
    </row>
    <row r="29" spans="1:10" x14ac:dyDescent="0.25">
      <c r="A29" s="46" t="s">
        <v>44</v>
      </c>
      <c r="B29" s="43">
        <f>AUTOMERCADO!AH41</f>
        <v>2040.3306</v>
      </c>
      <c r="C29" s="43">
        <f>MODELO!AH41</f>
        <v>165.9504</v>
      </c>
      <c r="D29" s="43">
        <f>EXQUISITECES!AH41</f>
        <v>128.7132</v>
      </c>
      <c r="E29" s="43">
        <f>HOYADA!AH41</f>
        <v>54.053999999999995</v>
      </c>
      <c r="F29" s="43">
        <f>FARMASTOP!AH41</f>
        <v>33.0792</v>
      </c>
      <c r="G29" s="43">
        <f>BOCAS!AH41</f>
        <v>33.945</v>
      </c>
      <c r="H29" s="43">
        <f>LAGUNETICA!AH41</f>
        <v>0</v>
      </c>
      <c r="I29" s="43">
        <f>SANANTONIO!AH41</f>
        <v>0</v>
      </c>
      <c r="J29" s="43">
        <f t="shared" si="0"/>
        <v>2456.0724000000005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441.63</v>
      </c>
      <c r="C34" s="43">
        <f>MODELO!AH46</f>
        <v>35.92</v>
      </c>
      <c r="D34" s="43">
        <f>EXQUISITECES!AH46</f>
        <v>27.86</v>
      </c>
      <c r="E34" s="43">
        <f>HOYADA!AH46</f>
        <v>11.7</v>
      </c>
      <c r="F34" s="43">
        <f>FARMASTOP!AH46</f>
        <v>7.16</v>
      </c>
      <c r="G34" s="43">
        <f>BOCAS!AH46</f>
        <v>7.3</v>
      </c>
      <c r="H34" s="43">
        <f>LAGUNETICA!AH46</f>
        <v>0</v>
      </c>
      <c r="I34" s="43">
        <f>SANANTONIO!AH46</f>
        <v>0</v>
      </c>
      <c r="J34" s="43">
        <f t="shared" si="0"/>
        <v>531.56999999999994</v>
      </c>
    </row>
    <row r="35" spans="1:10" x14ac:dyDescent="0.25">
      <c r="A35" s="48" t="s">
        <v>48</v>
      </c>
      <c r="B35" s="43">
        <f>AUTOMERCADO!AH47</f>
        <v>2040.3306</v>
      </c>
      <c r="C35" s="43">
        <f>MODELO!AH47</f>
        <v>165.9504</v>
      </c>
      <c r="D35" s="43">
        <f>EXQUISITECES!AH47</f>
        <v>128.7132</v>
      </c>
      <c r="E35" s="43">
        <f>HOYADA!AH47</f>
        <v>54.053999999999995</v>
      </c>
      <c r="F35" s="43">
        <f>FARMASTOP!AH47</f>
        <v>33.0792</v>
      </c>
      <c r="G35" s="43">
        <f>BOCAS!AH47</f>
        <v>33.945</v>
      </c>
      <c r="H35" s="43">
        <f>LAGUNETICA!AH47</f>
        <v>0</v>
      </c>
      <c r="I35" s="43">
        <f>SANANTONIO!AH47</f>
        <v>0</v>
      </c>
      <c r="J35" s="43">
        <f t="shared" si="0"/>
        <v>2456.0724000000005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28047.97</v>
      </c>
      <c r="C37" s="43">
        <f>MODELO!AH49</f>
        <v>10976.82</v>
      </c>
      <c r="D37" s="43">
        <f>EXQUISITECES!AH49</f>
        <v>4126</v>
      </c>
      <c r="E37" s="43">
        <f>HOYADA!AH49</f>
        <v>3726.28</v>
      </c>
      <c r="F37" s="43">
        <f>FARMASTOP!AH49</f>
        <v>1304.8499999999999</v>
      </c>
      <c r="G37" s="43">
        <f>BOCAS!AH49</f>
        <v>1279.17</v>
      </c>
      <c r="H37" s="43">
        <f>LAGUNETICA!AH49</f>
        <v>1278.0529999999999</v>
      </c>
      <c r="I37" s="43">
        <f>SANANTONIO!AH49</f>
        <v>0</v>
      </c>
      <c r="J37" s="43">
        <f t="shared" si="0"/>
        <v>50739.142999999996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3581.81</v>
      </c>
      <c r="I40" s="43">
        <f>SANANTONIO!AH52</f>
        <v>0</v>
      </c>
      <c r="J40" s="43">
        <f t="shared" si="0"/>
        <v>3581.81</v>
      </c>
    </row>
    <row r="41" spans="1:10" x14ac:dyDescent="0.25">
      <c r="A41" s="74" t="s">
        <v>18</v>
      </c>
      <c r="B41" s="43">
        <f>AUTOMERCADO!AH53</f>
        <v>4673.9800000000014</v>
      </c>
      <c r="C41" s="43">
        <f>MODELO!AH53</f>
        <v>2662.5299999999997</v>
      </c>
      <c r="D41" s="43">
        <f>EXQUISITECES!AH53</f>
        <v>1961.92</v>
      </c>
      <c r="E41" s="43">
        <f>HOYADA!AH53</f>
        <v>2865.49</v>
      </c>
      <c r="F41" s="43">
        <f>FARMASTOP!AH53</f>
        <v>205.45</v>
      </c>
      <c r="G41" s="43">
        <f>BOCAS!AH53</f>
        <v>252.13</v>
      </c>
      <c r="H41" s="43">
        <f>LAGUNETICA!AH53</f>
        <v>2268.3900000000003</v>
      </c>
      <c r="I41" s="43">
        <f>SANANTONIO!AH53</f>
        <v>0</v>
      </c>
      <c r="J41" s="43">
        <f t="shared" si="0"/>
        <v>14889.89</v>
      </c>
    </row>
    <row r="42" spans="1:10" x14ac:dyDescent="0.25">
      <c r="A42" s="74" t="s">
        <v>114</v>
      </c>
      <c r="B42" s="43">
        <f>AUTOMERCADO!AH54</f>
        <v>40.33</v>
      </c>
      <c r="C42" s="43">
        <f>MODELO!AH54</f>
        <v>199.72999999999996</v>
      </c>
      <c r="D42" s="43">
        <f>EXQUISITECES!AH54</f>
        <v>186.31</v>
      </c>
      <c r="E42" s="43">
        <f>HOYADA!AH54</f>
        <v>9.31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435.67999999999995</v>
      </c>
    </row>
    <row r="43" spans="1:10" x14ac:dyDescent="0.25">
      <c r="A43" s="74" t="s">
        <v>52</v>
      </c>
      <c r="B43" s="43">
        <f>AUTOMERCADO!AH55</f>
        <v>1745.5900000000001</v>
      </c>
      <c r="C43" s="43">
        <f>MODELO!AH55</f>
        <v>1076.71</v>
      </c>
      <c r="D43" s="43">
        <f>EXQUISITECES!AH55</f>
        <v>620.07000000000005</v>
      </c>
      <c r="E43" s="43">
        <f>HOYADA!AH55</f>
        <v>0</v>
      </c>
      <c r="F43" s="43">
        <f>FARMASTOP!AH55</f>
        <v>85.22</v>
      </c>
      <c r="G43" s="43">
        <f>BOCAS!AH55</f>
        <v>0</v>
      </c>
      <c r="H43" s="43">
        <f>LAGUNETICA!AH55</f>
        <v>95.279999999999987</v>
      </c>
      <c r="I43" s="43">
        <f>SANANTONIO!AH55</f>
        <v>0</v>
      </c>
      <c r="J43" s="43">
        <f t="shared" si="0"/>
        <v>3622.8700000000003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25.8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25.8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85.68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85.68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73868.547600000005</v>
      </c>
      <c r="C52" s="75">
        <f>MODELO!AH64</f>
        <v>26353.990400000002</v>
      </c>
      <c r="D52" s="75">
        <f>EXQUISITECES!AH64</f>
        <v>12293.257599999999</v>
      </c>
      <c r="E52" s="75">
        <f>HOYADA!AH64</f>
        <v>10052.254000000001</v>
      </c>
      <c r="F52" s="75">
        <f>FARMASTOP!AH64</f>
        <v>2804.0191999999997</v>
      </c>
      <c r="G52" s="75">
        <f>BOCAS!AH64</f>
        <v>3815.795000000001</v>
      </c>
      <c r="H52" s="75">
        <f>LAGUNETICA!AH64</f>
        <v>13143.633</v>
      </c>
      <c r="I52" s="75">
        <f>SANANTONIO!AH64</f>
        <v>0</v>
      </c>
      <c r="J52" s="75">
        <f t="shared" si="0"/>
        <v>142331.49679999999</v>
      </c>
    </row>
    <row r="53" spans="1:10" x14ac:dyDescent="0.25">
      <c r="A53" s="56" t="s">
        <v>3</v>
      </c>
      <c r="B53" s="43">
        <f>B2</f>
        <v>73706.319999999992</v>
      </c>
      <c r="C53" s="43">
        <f t="shared" ref="C53:I53" si="1">C2</f>
        <v>26185.770000000004</v>
      </c>
      <c r="D53" s="43">
        <f t="shared" si="1"/>
        <v>12165.49</v>
      </c>
      <c r="E53" s="43">
        <f t="shared" si="1"/>
        <v>10051.86</v>
      </c>
      <c r="F53" s="43">
        <f t="shared" si="1"/>
        <v>2766.34</v>
      </c>
      <c r="G53" s="43">
        <f t="shared" si="1"/>
        <v>3827.8</v>
      </c>
      <c r="H53" s="43">
        <f t="shared" si="1"/>
        <v>13118.223</v>
      </c>
      <c r="I53" s="43">
        <f t="shared" si="1"/>
        <v>0</v>
      </c>
      <c r="J53" s="43">
        <f>J2</f>
        <v>141821.80300000001</v>
      </c>
    </row>
    <row r="54" spans="1:10" x14ac:dyDescent="0.25">
      <c r="A54" s="58" t="s">
        <v>95</v>
      </c>
      <c r="B54" s="43">
        <f>+B52-B53</f>
        <v>162.2276000000129</v>
      </c>
      <c r="C54" s="43">
        <f t="shared" ref="C54:I54" si="2">+C52-C53</f>
        <v>168.22039999999834</v>
      </c>
      <c r="D54" s="43">
        <f t="shared" si="2"/>
        <v>127.76759999999922</v>
      </c>
      <c r="E54" s="43">
        <f t="shared" si="2"/>
        <v>0.39400000000023283</v>
      </c>
      <c r="F54" s="43">
        <f t="shared" si="2"/>
        <v>37.679199999999582</v>
      </c>
      <c r="G54" s="43">
        <f t="shared" si="2"/>
        <v>-12.0049999999992</v>
      </c>
      <c r="H54" s="43">
        <f t="shared" si="2"/>
        <v>25.409999999999854</v>
      </c>
      <c r="I54" s="43">
        <f t="shared" si="2"/>
        <v>0</v>
      </c>
      <c r="J54" s="43">
        <f>+J52-J53</f>
        <v>509.69379999997909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H62" sqref="AH6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>
        <v>4.62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67</v>
      </c>
      <c r="I11" s="5" t="s">
        <v>69</v>
      </c>
      <c r="J11" s="5" t="s">
        <v>71</v>
      </c>
      <c r="K11" s="5" t="s">
        <v>75</v>
      </c>
      <c r="L11" s="5" t="s">
        <v>54</v>
      </c>
      <c r="M11" s="5" t="s">
        <v>56</v>
      </c>
      <c r="N11" s="5" t="s">
        <v>58</v>
      </c>
      <c r="O11" s="5" t="s">
        <v>60</v>
      </c>
      <c r="P11" s="5" t="s">
        <v>62</v>
      </c>
      <c r="Q11" s="5" t="s">
        <v>64</v>
      </c>
      <c r="R11" s="5" t="s">
        <v>66</v>
      </c>
      <c r="S11" s="5" t="s">
        <v>68</v>
      </c>
      <c r="T11" s="5" t="s">
        <v>70</v>
      </c>
      <c r="U11" s="5" t="s">
        <v>72</v>
      </c>
      <c r="V11" s="5" t="s">
        <v>76</v>
      </c>
      <c r="W11" s="5" t="s">
        <v>80</v>
      </c>
      <c r="X11" s="5" t="s">
        <v>82</v>
      </c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2245.4699999999998</v>
      </c>
      <c r="C12" s="26">
        <v>518.89</v>
      </c>
      <c r="D12" s="26">
        <v>3108.84</v>
      </c>
      <c r="E12" s="26">
        <v>4103.55</v>
      </c>
      <c r="F12" s="26">
        <v>3381.65</v>
      </c>
      <c r="G12" s="26">
        <v>3044.3</v>
      </c>
      <c r="H12" s="26">
        <v>3480.27</v>
      </c>
      <c r="I12" s="26">
        <v>1182.17</v>
      </c>
      <c r="J12" s="26">
        <v>2068.61</v>
      </c>
      <c r="K12" s="26">
        <v>482.6</v>
      </c>
      <c r="L12" s="26">
        <v>5059.12</v>
      </c>
      <c r="M12" s="26">
        <v>4098.62</v>
      </c>
      <c r="N12" s="26">
        <v>3631.26</v>
      </c>
      <c r="O12" s="26">
        <v>4616.88</v>
      </c>
      <c r="P12" s="26">
        <v>4571.54</v>
      </c>
      <c r="Q12" s="26">
        <v>5556.74</v>
      </c>
      <c r="R12" s="26">
        <v>5887.09</v>
      </c>
      <c r="S12" s="26">
        <v>6676.57</v>
      </c>
      <c r="T12" s="26">
        <v>3498.59</v>
      </c>
      <c r="U12" s="26">
        <v>1932.08</v>
      </c>
      <c r="V12" s="26">
        <v>2575.02</v>
      </c>
      <c r="W12" s="26">
        <v>820.79</v>
      </c>
      <c r="X12" s="26">
        <v>1165.67</v>
      </c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73706.319999999992</v>
      </c>
      <c r="AI12" s="26">
        <v>73706.25</v>
      </c>
      <c r="AJ12" s="69">
        <f>+AI12-AH12</f>
        <v>-6.9999999992433004E-2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2.2999999999999998</v>
      </c>
      <c r="D15" s="23">
        <v>21</v>
      </c>
      <c r="E15" s="23"/>
      <c r="F15" s="23">
        <v>15.1</v>
      </c>
      <c r="G15" s="23">
        <v>95.5</v>
      </c>
      <c r="H15" s="23">
        <v>172.55</v>
      </c>
      <c r="I15" s="23">
        <v>5.5</v>
      </c>
      <c r="J15" s="23"/>
      <c r="K15" s="23"/>
      <c r="L15" s="23">
        <v>31.5</v>
      </c>
      <c r="M15" s="23"/>
      <c r="N15" s="23">
        <v>167.5</v>
      </c>
      <c r="O15" s="23">
        <v>12</v>
      </c>
      <c r="P15" s="23"/>
      <c r="Q15" s="23"/>
      <c r="R15" s="23"/>
      <c r="S15" s="23">
        <v>15.7</v>
      </c>
      <c r="T15" s="23">
        <v>210.3</v>
      </c>
      <c r="U15" s="23">
        <v>3</v>
      </c>
      <c r="V15" s="23">
        <v>28.2</v>
      </c>
      <c r="W15" s="23">
        <v>35.6</v>
      </c>
      <c r="X15" s="23">
        <v>9</v>
      </c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824.75000000000011</v>
      </c>
    </row>
    <row r="16" spans="1:36" s="32" customFormat="1" x14ac:dyDescent="0.25">
      <c r="A16" s="30" t="s">
        <v>20</v>
      </c>
      <c r="B16" s="31">
        <v>149</v>
      </c>
      <c r="C16" s="31">
        <v>55</v>
      </c>
      <c r="D16" s="31">
        <v>170</v>
      </c>
      <c r="E16" s="31">
        <v>374</v>
      </c>
      <c r="F16" s="31">
        <v>310</v>
      </c>
      <c r="G16" s="31">
        <v>350</v>
      </c>
      <c r="H16" s="31">
        <v>315</v>
      </c>
      <c r="I16" s="31">
        <v>60</v>
      </c>
      <c r="J16" s="31">
        <v>165</v>
      </c>
      <c r="K16" s="31">
        <v>36</v>
      </c>
      <c r="L16" s="31">
        <v>308</v>
      </c>
      <c r="M16" s="31">
        <v>593</v>
      </c>
      <c r="N16" s="31">
        <v>350</v>
      </c>
      <c r="O16" s="31">
        <v>392</v>
      </c>
      <c r="P16" s="31">
        <v>308</v>
      </c>
      <c r="Q16" s="31">
        <v>523</v>
      </c>
      <c r="R16" s="31">
        <v>731</v>
      </c>
      <c r="S16" s="31">
        <v>653</v>
      </c>
      <c r="T16" s="31">
        <v>393</v>
      </c>
      <c r="U16" s="31">
        <v>121</v>
      </c>
      <c r="V16" s="31">
        <v>351</v>
      </c>
      <c r="W16" s="31">
        <v>75</v>
      </c>
      <c r="X16" s="31">
        <v>202</v>
      </c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6984</v>
      </c>
      <c r="AJ16" s="70"/>
    </row>
    <row r="17" spans="1:36" s="47" customFormat="1" x14ac:dyDescent="0.25">
      <c r="A17" s="46" t="s">
        <v>27</v>
      </c>
      <c r="B17" s="22">
        <f>B16*$B$8</f>
        <v>688.38</v>
      </c>
      <c r="C17" s="22">
        <f>C16*$B$8</f>
        <v>254.1</v>
      </c>
      <c r="D17" s="22">
        <f t="shared" ref="D17:L17" si="2">D16*$B$8</f>
        <v>785.4</v>
      </c>
      <c r="E17" s="22">
        <f t="shared" si="2"/>
        <v>1727.88</v>
      </c>
      <c r="F17" s="22">
        <f t="shared" si="2"/>
        <v>1432.2</v>
      </c>
      <c r="G17" s="22">
        <f t="shared" si="2"/>
        <v>1617</v>
      </c>
      <c r="H17" s="22">
        <f t="shared" si="2"/>
        <v>1455.3</v>
      </c>
      <c r="I17" s="22">
        <f t="shared" si="2"/>
        <v>277.2</v>
      </c>
      <c r="J17" s="22">
        <f t="shared" si="2"/>
        <v>762.30000000000007</v>
      </c>
      <c r="K17" s="22">
        <f t="shared" si="2"/>
        <v>166.32</v>
      </c>
      <c r="L17" s="22">
        <f t="shared" si="2"/>
        <v>1422.96</v>
      </c>
      <c r="M17" s="22">
        <f t="shared" ref="M17:R17" si="3">M16*$B$8</f>
        <v>2739.66</v>
      </c>
      <c r="N17" s="22">
        <f t="shared" si="3"/>
        <v>1617</v>
      </c>
      <c r="O17" s="22">
        <f t="shared" si="3"/>
        <v>1811.04</v>
      </c>
      <c r="P17" s="22">
        <f t="shared" si="3"/>
        <v>1422.96</v>
      </c>
      <c r="Q17" s="22">
        <f t="shared" si="3"/>
        <v>2416.2600000000002</v>
      </c>
      <c r="R17" s="22">
        <f t="shared" si="3"/>
        <v>3377.2200000000003</v>
      </c>
      <c r="S17" s="22">
        <f t="shared" ref="S17:AG17" si="4">S16*$B$8</f>
        <v>3016.86</v>
      </c>
      <c r="T17" s="22">
        <f t="shared" si="4"/>
        <v>1815.66</v>
      </c>
      <c r="U17" s="22">
        <f t="shared" si="4"/>
        <v>559.02</v>
      </c>
      <c r="V17" s="22">
        <f t="shared" si="4"/>
        <v>1621.6200000000001</v>
      </c>
      <c r="W17" s="22">
        <f t="shared" si="4"/>
        <v>346.5</v>
      </c>
      <c r="X17" s="22">
        <f t="shared" si="4"/>
        <v>933.24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32266.080000000002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149</v>
      </c>
      <c r="C22" s="20">
        <f t="shared" ref="C22:L22" si="11">+C16+C18+C20</f>
        <v>55</v>
      </c>
      <c r="D22" s="20">
        <f t="shared" si="11"/>
        <v>170</v>
      </c>
      <c r="E22" s="20">
        <f t="shared" si="11"/>
        <v>374</v>
      </c>
      <c r="F22" s="20">
        <f t="shared" si="11"/>
        <v>310</v>
      </c>
      <c r="G22" s="20">
        <f t="shared" si="11"/>
        <v>350</v>
      </c>
      <c r="H22" s="20">
        <f t="shared" si="11"/>
        <v>315</v>
      </c>
      <c r="I22" s="20">
        <f t="shared" si="11"/>
        <v>60</v>
      </c>
      <c r="J22" s="20">
        <f t="shared" si="11"/>
        <v>165</v>
      </c>
      <c r="K22" s="20">
        <f t="shared" si="11"/>
        <v>36</v>
      </c>
      <c r="L22" s="20">
        <f t="shared" si="11"/>
        <v>308</v>
      </c>
      <c r="M22" s="20">
        <f t="shared" ref="M22:S22" si="12">+M16+M18+M20</f>
        <v>593</v>
      </c>
      <c r="N22" s="20">
        <f t="shared" si="12"/>
        <v>350</v>
      </c>
      <c r="O22" s="20">
        <f t="shared" si="12"/>
        <v>392</v>
      </c>
      <c r="P22" s="20">
        <f t="shared" si="12"/>
        <v>308</v>
      </c>
      <c r="Q22" s="20">
        <f t="shared" si="12"/>
        <v>523</v>
      </c>
      <c r="R22" s="20">
        <f t="shared" si="12"/>
        <v>731</v>
      </c>
      <c r="S22" s="20">
        <f t="shared" si="12"/>
        <v>653</v>
      </c>
      <c r="T22" s="20">
        <f t="shared" ref="T22:AG22" si="13">+T16+T18+T20</f>
        <v>393</v>
      </c>
      <c r="U22" s="20">
        <f t="shared" si="13"/>
        <v>121</v>
      </c>
      <c r="V22" s="20">
        <f t="shared" si="13"/>
        <v>351</v>
      </c>
      <c r="W22" s="20">
        <f t="shared" si="13"/>
        <v>75</v>
      </c>
      <c r="X22" s="20">
        <f t="shared" si="13"/>
        <v>202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6984</v>
      </c>
    </row>
    <row r="23" spans="1:36" s="47" customFormat="1" x14ac:dyDescent="0.25">
      <c r="A23" s="48" t="s">
        <v>26</v>
      </c>
      <c r="B23" s="19">
        <f>+B17+B19+B21</f>
        <v>688.38</v>
      </c>
      <c r="C23" s="19">
        <f t="shared" ref="C23:L23" si="14">+C17+C19+C21</f>
        <v>254.1</v>
      </c>
      <c r="D23" s="19">
        <f t="shared" si="14"/>
        <v>785.4</v>
      </c>
      <c r="E23" s="19">
        <f t="shared" si="14"/>
        <v>1727.88</v>
      </c>
      <c r="F23" s="19">
        <f t="shared" si="14"/>
        <v>1432.2</v>
      </c>
      <c r="G23" s="19">
        <f t="shared" si="14"/>
        <v>1617</v>
      </c>
      <c r="H23" s="19">
        <f t="shared" si="14"/>
        <v>1455.3</v>
      </c>
      <c r="I23" s="19">
        <f t="shared" si="14"/>
        <v>277.2</v>
      </c>
      <c r="J23" s="19">
        <f t="shared" si="14"/>
        <v>762.30000000000007</v>
      </c>
      <c r="K23" s="19">
        <f t="shared" si="14"/>
        <v>166.32</v>
      </c>
      <c r="L23" s="19">
        <f t="shared" si="14"/>
        <v>1422.96</v>
      </c>
      <c r="M23" s="19">
        <f t="shared" ref="M23:S23" si="15">+M17+M19+M21</f>
        <v>2739.66</v>
      </c>
      <c r="N23" s="19">
        <f t="shared" si="15"/>
        <v>1617</v>
      </c>
      <c r="O23" s="19">
        <f t="shared" si="15"/>
        <v>1811.04</v>
      </c>
      <c r="P23" s="19">
        <f t="shared" si="15"/>
        <v>1422.96</v>
      </c>
      <c r="Q23" s="19">
        <f t="shared" si="15"/>
        <v>2416.2600000000002</v>
      </c>
      <c r="R23" s="19">
        <f t="shared" si="15"/>
        <v>3377.2200000000003</v>
      </c>
      <c r="S23" s="19">
        <f t="shared" si="15"/>
        <v>3016.86</v>
      </c>
      <c r="T23" s="19">
        <f t="shared" ref="T23:AG23" si="16">+T17+T19+T21</f>
        <v>1815.66</v>
      </c>
      <c r="U23" s="19">
        <f t="shared" si="16"/>
        <v>559.02</v>
      </c>
      <c r="V23" s="19">
        <f t="shared" si="16"/>
        <v>1621.6200000000001</v>
      </c>
      <c r="W23" s="19">
        <f t="shared" si="16"/>
        <v>346.5</v>
      </c>
      <c r="X23" s="19">
        <f t="shared" si="16"/>
        <v>933.24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32266.080000000002</v>
      </c>
    </row>
    <row r="24" spans="1:36" x14ac:dyDescent="0.25">
      <c r="A24" s="13" t="s">
        <v>28</v>
      </c>
      <c r="B24" s="34">
        <v>40</v>
      </c>
      <c r="C24" s="34"/>
      <c r="D24" s="34"/>
      <c r="E24" s="34">
        <v>20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>
        <v>10</v>
      </c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70</v>
      </c>
    </row>
    <row r="25" spans="1:36" s="47" customFormat="1" x14ac:dyDescent="0.25">
      <c r="A25" s="46" t="s">
        <v>31</v>
      </c>
      <c r="B25" s="22">
        <f>B24*$D$8</f>
        <v>184.8</v>
      </c>
      <c r="C25" s="22">
        <f t="shared" ref="C25:L25" si="18">C24*$D$8</f>
        <v>0</v>
      </c>
      <c r="D25" s="22">
        <f t="shared" si="18"/>
        <v>0</v>
      </c>
      <c r="E25" s="22">
        <f t="shared" si="18"/>
        <v>92.4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46.2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323.40000000000003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40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20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10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70</v>
      </c>
    </row>
    <row r="31" spans="1:36" s="47" customFormat="1" x14ac:dyDescent="0.25">
      <c r="A31" s="48" t="s">
        <v>33</v>
      </c>
      <c r="B31" s="19">
        <f>+B25+B27+B29</f>
        <v>184.8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92.4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46.2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323.40000000000003</v>
      </c>
    </row>
    <row r="32" spans="1:36" x14ac:dyDescent="0.25">
      <c r="A32" s="13" t="s">
        <v>34</v>
      </c>
      <c r="B32" s="36"/>
      <c r="C32" s="36"/>
      <c r="D32" s="36"/>
      <c r="E32" s="36">
        <v>243.52</v>
      </c>
      <c r="F32" s="36">
        <v>57.4</v>
      </c>
      <c r="G32" s="36"/>
      <c r="H32" s="36"/>
      <c r="I32" s="36"/>
      <c r="J32" s="36">
        <v>40</v>
      </c>
      <c r="K32" s="36"/>
      <c r="L32" s="36">
        <v>66</v>
      </c>
      <c r="M32" s="37">
        <v>54.7</v>
      </c>
      <c r="N32" s="37"/>
      <c r="O32" s="37"/>
      <c r="P32" s="37">
        <v>45</v>
      </c>
      <c r="Q32" s="37"/>
      <c r="R32" s="37">
        <v>208.34</v>
      </c>
      <c r="S32" s="37">
        <v>56.39</v>
      </c>
      <c r="T32" s="37">
        <v>50</v>
      </c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821.35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1125.0624</v>
      </c>
      <c r="F33" s="22">
        <f t="shared" si="30"/>
        <v>265.18799999999999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184.8</v>
      </c>
      <c r="K33" s="22">
        <f t="shared" si="30"/>
        <v>0</v>
      </c>
      <c r="L33" s="22">
        <f t="shared" si="30"/>
        <v>304.92</v>
      </c>
      <c r="M33" s="22">
        <f t="shared" ref="M33:R33" si="31">M32*$B$8</f>
        <v>252.71400000000003</v>
      </c>
      <c r="N33" s="22">
        <f t="shared" si="31"/>
        <v>0</v>
      </c>
      <c r="O33" s="22">
        <f t="shared" si="31"/>
        <v>0</v>
      </c>
      <c r="P33" s="22">
        <f t="shared" si="31"/>
        <v>207.9</v>
      </c>
      <c r="Q33" s="22">
        <f t="shared" si="31"/>
        <v>0</v>
      </c>
      <c r="R33" s="22">
        <f t="shared" si="31"/>
        <v>962.5308</v>
      </c>
      <c r="S33" s="22">
        <f t="shared" ref="S33:AG33" si="32">S32*$B$8</f>
        <v>260.52179999999998</v>
      </c>
      <c r="T33" s="22">
        <f t="shared" si="32"/>
        <v>231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3794.6370000000002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243.52</v>
      </c>
      <c r="F38" s="20">
        <f t="shared" si="39"/>
        <v>57.4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40</v>
      </c>
      <c r="K38" s="20">
        <f t="shared" si="39"/>
        <v>0</v>
      </c>
      <c r="L38" s="20">
        <f t="shared" si="39"/>
        <v>66</v>
      </c>
      <c r="M38" s="20">
        <f t="shared" ref="M38:S38" si="40">+M32+M34+M36</f>
        <v>54.7</v>
      </c>
      <c r="N38" s="20">
        <f t="shared" si="40"/>
        <v>0</v>
      </c>
      <c r="O38" s="20">
        <f t="shared" si="40"/>
        <v>0</v>
      </c>
      <c r="P38" s="20">
        <f t="shared" si="40"/>
        <v>45</v>
      </c>
      <c r="Q38" s="20">
        <f t="shared" si="40"/>
        <v>0</v>
      </c>
      <c r="R38" s="20">
        <f t="shared" si="40"/>
        <v>208.34</v>
      </c>
      <c r="S38" s="20">
        <f t="shared" si="40"/>
        <v>56.39</v>
      </c>
      <c r="T38" s="20">
        <f t="shared" ref="T38:AG38" si="41">+T32+T34+T36</f>
        <v>50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821.35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1125.0624</v>
      </c>
      <c r="F39" s="19">
        <f t="shared" si="42"/>
        <v>265.18799999999999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184.8</v>
      </c>
      <c r="K39" s="19">
        <f t="shared" si="42"/>
        <v>0</v>
      </c>
      <c r="L39" s="19">
        <f t="shared" si="42"/>
        <v>304.92</v>
      </c>
      <c r="M39" s="19">
        <f t="shared" ref="M39:S39" si="43">+M33+M35+M37</f>
        <v>252.71400000000003</v>
      </c>
      <c r="N39" s="19">
        <f t="shared" si="43"/>
        <v>0</v>
      </c>
      <c r="O39" s="19">
        <f t="shared" si="43"/>
        <v>0</v>
      </c>
      <c r="P39" s="19">
        <f t="shared" si="43"/>
        <v>207.9</v>
      </c>
      <c r="Q39" s="19">
        <f t="shared" si="43"/>
        <v>0</v>
      </c>
      <c r="R39" s="19">
        <f t="shared" si="43"/>
        <v>962.5308</v>
      </c>
      <c r="S39" s="19">
        <f t="shared" si="43"/>
        <v>260.52179999999998</v>
      </c>
      <c r="T39" s="19">
        <f t="shared" ref="T39:AG39" si="44">+T33+T35+T37</f>
        <v>231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3794.6370000000002</v>
      </c>
    </row>
    <row r="40" spans="1:34" x14ac:dyDescent="0.25">
      <c r="A40" s="13" t="s">
        <v>43</v>
      </c>
      <c r="B40" s="36">
        <v>65.91</v>
      </c>
      <c r="C40" s="36"/>
      <c r="D40" s="36"/>
      <c r="E40" s="36"/>
      <c r="F40" s="36">
        <v>31.4</v>
      </c>
      <c r="G40" s="36">
        <v>80.430000000000007</v>
      </c>
      <c r="H40" s="36"/>
      <c r="I40" s="36"/>
      <c r="J40" s="36"/>
      <c r="K40" s="36"/>
      <c r="L40" s="36"/>
      <c r="M40" s="36">
        <v>68.010000000000005</v>
      </c>
      <c r="N40" s="36"/>
      <c r="O40" s="36"/>
      <c r="P40" s="36">
        <v>84.08</v>
      </c>
      <c r="Q40" s="36">
        <v>14.57</v>
      </c>
      <c r="R40" s="36">
        <v>50.23</v>
      </c>
      <c r="S40" s="36"/>
      <c r="T40" s="36"/>
      <c r="U40" s="36">
        <v>47</v>
      </c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441.63</v>
      </c>
    </row>
    <row r="41" spans="1:34" s="47" customFormat="1" x14ac:dyDescent="0.25">
      <c r="A41" s="46" t="s">
        <v>44</v>
      </c>
      <c r="B41" s="22">
        <f>B40*$B$8</f>
        <v>304.50419999999997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145.06799999999998</v>
      </c>
      <c r="G41" s="22">
        <f t="shared" si="45"/>
        <v>371.58660000000003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314.20620000000002</v>
      </c>
      <c r="N41" s="22">
        <f t="shared" si="46"/>
        <v>0</v>
      </c>
      <c r="O41" s="22">
        <f t="shared" si="46"/>
        <v>0</v>
      </c>
      <c r="P41" s="22">
        <f t="shared" si="46"/>
        <v>388.44959999999998</v>
      </c>
      <c r="Q41" s="22">
        <f t="shared" si="46"/>
        <v>67.313400000000001</v>
      </c>
      <c r="R41" s="22">
        <f t="shared" si="46"/>
        <v>232.0626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217.14000000000001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2040.3306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65.91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31.4</v>
      </c>
      <c r="G46" s="20">
        <f t="shared" si="54"/>
        <v>80.430000000000007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68.010000000000005</v>
      </c>
      <c r="N46" s="20">
        <f t="shared" si="55"/>
        <v>0</v>
      </c>
      <c r="O46" s="20">
        <f t="shared" si="55"/>
        <v>0</v>
      </c>
      <c r="P46" s="20">
        <f t="shared" si="55"/>
        <v>84.08</v>
      </c>
      <c r="Q46" s="20">
        <f t="shared" si="55"/>
        <v>14.57</v>
      </c>
      <c r="R46" s="20">
        <f t="shared" si="55"/>
        <v>50.23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47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441.63</v>
      </c>
    </row>
    <row r="47" spans="1:34" s="47" customFormat="1" x14ac:dyDescent="0.25">
      <c r="A47" s="48" t="s">
        <v>48</v>
      </c>
      <c r="B47" s="19">
        <f>+B41+B43+B45</f>
        <v>304.50419999999997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145.06799999999998</v>
      </c>
      <c r="G47" s="19">
        <f t="shared" si="57"/>
        <v>371.58660000000003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314.20620000000002</v>
      </c>
      <c r="N47" s="19">
        <f t="shared" si="58"/>
        <v>0</v>
      </c>
      <c r="O47" s="19">
        <f t="shared" si="58"/>
        <v>0</v>
      </c>
      <c r="P47" s="19">
        <f t="shared" si="58"/>
        <v>388.44959999999998</v>
      </c>
      <c r="Q47" s="19">
        <f t="shared" si="58"/>
        <v>67.313400000000001</v>
      </c>
      <c r="R47" s="19">
        <f t="shared" si="58"/>
        <v>232.0626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217.14000000000001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2040.3306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530.21</v>
      </c>
      <c r="C49" s="44">
        <v>262.73</v>
      </c>
      <c r="D49" s="44">
        <v>1639.91</v>
      </c>
      <c r="E49" s="44">
        <v>1119.53</v>
      </c>
      <c r="F49" s="44">
        <v>1090.72</v>
      </c>
      <c r="G49" s="44">
        <v>915.86</v>
      </c>
      <c r="H49" s="44">
        <v>1858.2</v>
      </c>
      <c r="I49" s="44">
        <v>648.99</v>
      </c>
      <c r="J49" s="44">
        <v>579.25</v>
      </c>
      <c r="K49" s="44">
        <v>327.06</v>
      </c>
      <c r="L49" s="44">
        <v>1667.01</v>
      </c>
      <c r="M49" s="45">
        <v>730.94</v>
      </c>
      <c r="N49" s="45">
        <v>1196.33</v>
      </c>
      <c r="O49" s="45">
        <v>2343.2800000000002</v>
      </c>
      <c r="P49" s="45">
        <v>2022.82</v>
      </c>
      <c r="Q49" s="45">
        <v>2711.62</v>
      </c>
      <c r="R49" s="45">
        <v>1294.8900000000001</v>
      </c>
      <c r="S49" s="45">
        <v>3321.79</v>
      </c>
      <c r="T49" s="45">
        <v>1202.9000000000001</v>
      </c>
      <c r="U49" s="45">
        <v>1032.9000000000001</v>
      </c>
      <c r="V49" s="45">
        <v>921.46</v>
      </c>
      <c r="W49" s="45">
        <v>405.39</v>
      </c>
      <c r="X49" s="45">
        <v>224.18</v>
      </c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28047.97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547.5</v>
      </c>
      <c r="C53" s="44"/>
      <c r="D53" s="44">
        <v>654.82000000000005</v>
      </c>
      <c r="E53" s="44"/>
      <c r="F53" s="44">
        <v>433.31</v>
      </c>
      <c r="G53" s="44"/>
      <c r="H53" s="44"/>
      <c r="I53" s="44"/>
      <c r="J53" s="44">
        <v>285.51</v>
      </c>
      <c r="K53" s="44"/>
      <c r="L53" s="44">
        <v>1567.15</v>
      </c>
      <c r="M53" s="45"/>
      <c r="N53" s="45">
        <v>652.30999999999995</v>
      </c>
      <c r="O53" s="45"/>
      <c r="P53" s="45">
        <v>371.31</v>
      </c>
      <c r="Q53" s="45"/>
      <c r="R53" s="45"/>
      <c r="S53" s="45"/>
      <c r="T53" s="45"/>
      <c r="U53" s="45">
        <v>119.06</v>
      </c>
      <c r="V53" s="45"/>
      <c r="W53" s="45">
        <v>43.01</v>
      </c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4673.9800000000014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>
        <v>40.33</v>
      </c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40.33</v>
      </c>
    </row>
    <row r="55" spans="1:34" x14ac:dyDescent="0.25">
      <c r="A55" s="17" t="s">
        <v>52</v>
      </c>
      <c r="B55" s="44"/>
      <c r="C55" s="44"/>
      <c r="D55" s="44"/>
      <c r="E55" s="44">
        <v>40.86</v>
      </c>
      <c r="F55" s="44"/>
      <c r="G55" s="44"/>
      <c r="H55" s="44"/>
      <c r="I55" s="44">
        <v>251.21</v>
      </c>
      <c r="J55" s="44">
        <v>191.18</v>
      </c>
      <c r="K55" s="44"/>
      <c r="L55" s="44">
        <v>67.28</v>
      </c>
      <c r="M55" s="45">
        <v>74.56</v>
      </c>
      <c r="N55" s="45"/>
      <c r="O55" s="45">
        <v>429.85</v>
      </c>
      <c r="P55" s="45">
        <v>172.05</v>
      </c>
      <c r="Q55" s="45">
        <v>377.6</v>
      </c>
      <c r="R55" s="45">
        <v>34.880000000000003</v>
      </c>
      <c r="S55" s="45">
        <v>60.01</v>
      </c>
      <c r="T55" s="45">
        <v>40</v>
      </c>
      <c r="U55" s="45"/>
      <c r="V55" s="45">
        <v>6.11</v>
      </c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1745.5900000000001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>
        <v>25.8</v>
      </c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25.8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>
        <v>85.68</v>
      </c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85.68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2255.3942000000002</v>
      </c>
      <c r="C64" s="53">
        <f t="shared" ref="C64:AG64" si="61">+C15+C23+C31+C39+C47+C48+C49+C50+C51+C52+C53+C54+C55+C56+C57+C58+C59+C60+C61+C62+C63</f>
        <v>519.13</v>
      </c>
      <c r="D64" s="53">
        <f t="shared" si="61"/>
        <v>3101.13</v>
      </c>
      <c r="E64" s="53">
        <f t="shared" si="61"/>
        <v>4105.7323999999999</v>
      </c>
      <c r="F64" s="53">
        <f t="shared" si="61"/>
        <v>3381.5859999999998</v>
      </c>
      <c r="G64" s="53">
        <f t="shared" si="61"/>
        <v>2999.9466000000002</v>
      </c>
      <c r="H64" s="53">
        <f t="shared" si="61"/>
        <v>3486.05</v>
      </c>
      <c r="I64" s="53">
        <f t="shared" si="61"/>
        <v>1182.9000000000001</v>
      </c>
      <c r="J64" s="53">
        <f t="shared" si="61"/>
        <v>2088.7200000000003</v>
      </c>
      <c r="K64" s="53">
        <f t="shared" si="61"/>
        <v>493.38</v>
      </c>
      <c r="L64" s="53">
        <f t="shared" si="61"/>
        <v>5060.8200000000006</v>
      </c>
      <c r="M64" s="53">
        <f t="shared" si="61"/>
        <v>4112.0802000000003</v>
      </c>
      <c r="N64" s="53">
        <f t="shared" si="61"/>
        <v>3633.14</v>
      </c>
      <c r="O64" s="53">
        <f t="shared" si="61"/>
        <v>4621.97</v>
      </c>
      <c r="P64" s="53">
        <f t="shared" si="61"/>
        <v>4585.4896000000008</v>
      </c>
      <c r="Q64" s="53">
        <f t="shared" si="61"/>
        <v>5659.3234000000002</v>
      </c>
      <c r="R64" s="53">
        <f t="shared" si="61"/>
        <v>5901.5834000000004</v>
      </c>
      <c r="S64" s="53">
        <f t="shared" si="61"/>
        <v>6674.8818000000001</v>
      </c>
      <c r="T64" s="53">
        <f t="shared" si="61"/>
        <v>3499.86</v>
      </c>
      <c r="U64" s="53">
        <f t="shared" si="61"/>
        <v>1931.12</v>
      </c>
      <c r="V64" s="53">
        <f t="shared" si="61"/>
        <v>2577.3900000000003</v>
      </c>
      <c r="W64" s="53">
        <f t="shared" si="61"/>
        <v>830.5</v>
      </c>
      <c r="X64" s="53">
        <f t="shared" si="61"/>
        <v>1166.42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73868.547600000005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8 D</v>
      </c>
      <c r="I66" s="55" t="str">
        <f t="shared" si="62"/>
        <v>CAJA 9 D</v>
      </c>
      <c r="J66" s="55" t="str">
        <f t="shared" si="62"/>
        <v>CAJA 10 D</v>
      </c>
      <c r="K66" s="55" t="str">
        <f t="shared" si="62"/>
        <v>CAJA 12 D</v>
      </c>
      <c r="L66" s="55" t="str">
        <f t="shared" si="62"/>
        <v>CAJA 1 N</v>
      </c>
      <c r="M66" s="55" t="str">
        <f t="shared" si="62"/>
        <v>CAJA 2 N</v>
      </c>
      <c r="N66" s="55" t="str">
        <f t="shared" si="62"/>
        <v>CAJA 3 N</v>
      </c>
      <c r="O66" s="55" t="str">
        <f t="shared" si="62"/>
        <v>CAJA 4 N</v>
      </c>
      <c r="P66" s="55" t="str">
        <f t="shared" si="62"/>
        <v>CAJA 5 N</v>
      </c>
      <c r="Q66" s="55" t="str">
        <f t="shared" si="62"/>
        <v>CAJA 6 N</v>
      </c>
      <c r="R66" s="55" t="str">
        <f t="shared" si="62"/>
        <v>CAJA 7 N</v>
      </c>
      <c r="S66" s="55" t="str">
        <f t="shared" si="62"/>
        <v>CAJA 8 N</v>
      </c>
      <c r="T66" s="55" t="str">
        <f t="shared" si="62"/>
        <v>CAJA 9 N</v>
      </c>
      <c r="U66" s="55" t="str">
        <f t="shared" si="62"/>
        <v>CAJA 10 N</v>
      </c>
      <c r="V66" s="55" t="str">
        <f t="shared" si="62"/>
        <v>CAJA 12 N</v>
      </c>
      <c r="W66" s="55" t="str">
        <f t="shared" si="62"/>
        <v>CAJA 14 N</v>
      </c>
      <c r="X66" s="55" t="str">
        <f t="shared" si="62"/>
        <v>CAJA 15 N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2245.4699999999998</v>
      </c>
      <c r="C67" s="57">
        <f t="shared" ref="C67:L67" si="63">C12</f>
        <v>518.89</v>
      </c>
      <c r="D67" s="57">
        <f t="shared" si="63"/>
        <v>3108.84</v>
      </c>
      <c r="E67" s="57">
        <f t="shared" si="63"/>
        <v>4103.55</v>
      </c>
      <c r="F67" s="57">
        <f t="shared" si="63"/>
        <v>3381.65</v>
      </c>
      <c r="G67" s="57">
        <f t="shared" si="63"/>
        <v>3044.3</v>
      </c>
      <c r="H67" s="57">
        <f t="shared" si="63"/>
        <v>3480.27</v>
      </c>
      <c r="I67" s="57">
        <f t="shared" si="63"/>
        <v>1182.17</v>
      </c>
      <c r="J67" s="57">
        <f t="shared" si="63"/>
        <v>2068.61</v>
      </c>
      <c r="K67" s="57">
        <f t="shared" si="63"/>
        <v>482.6</v>
      </c>
      <c r="L67" s="57">
        <f t="shared" si="63"/>
        <v>5059.12</v>
      </c>
      <c r="M67" s="57">
        <f t="shared" ref="M67:AG67" si="64">M12</f>
        <v>4098.62</v>
      </c>
      <c r="N67" s="57">
        <f t="shared" si="64"/>
        <v>3631.26</v>
      </c>
      <c r="O67" s="57">
        <f t="shared" si="64"/>
        <v>4616.88</v>
      </c>
      <c r="P67" s="57">
        <f t="shared" si="64"/>
        <v>4571.54</v>
      </c>
      <c r="Q67" s="57">
        <f t="shared" si="64"/>
        <v>5556.74</v>
      </c>
      <c r="R67" s="57">
        <f t="shared" si="64"/>
        <v>5887.09</v>
      </c>
      <c r="S67" s="57">
        <f t="shared" si="64"/>
        <v>6676.57</v>
      </c>
      <c r="T67" s="57">
        <f t="shared" si="64"/>
        <v>3498.59</v>
      </c>
      <c r="U67" s="57">
        <f t="shared" si="64"/>
        <v>1932.08</v>
      </c>
      <c r="V67" s="57">
        <f t="shared" si="64"/>
        <v>2575.02</v>
      </c>
      <c r="W67" s="57">
        <f t="shared" si="64"/>
        <v>820.79</v>
      </c>
      <c r="X67" s="57">
        <f t="shared" si="64"/>
        <v>1165.67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73706.319999999992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2245.4699999999998</v>
      </c>
      <c r="C69" s="59">
        <f t="shared" ref="C69:L69" si="67">+C67+C68</f>
        <v>518.89</v>
      </c>
      <c r="D69" s="59">
        <f t="shared" si="67"/>
        <v>3108.84</v>
      </c>
      <c r="E69" s="59">
        <f t="shared" si="67"/>
        <v>4103.55</v>
      </c>
      <c r="F69" s="59">
        <f t="shared" si="67"/>
        <v>3381.65</v>
      </c>
      <c r="G69" s="59">
        <f t="shared" si="67"/>
        <v>3044.3</v>
      </c>
      <c r="H69" s="59">
        <f t="shared" si="67"/>
        <v>3480.27</v>
      </c>
      <c r="I69" s="59">
        <f t="shared" si="67"/>
        <v>1182.17</v>
      </c>
      <c r="J69" s="59">
        <f t="shared" si="67"/>
        <v>2068.61</v>
      </c>
      <c r="K69" s="59">
        <f t="shared" si="67"/>
        <v>482.6</v>
      </c>
      <c r="L69" s="59">
        <f t="shared" si="67"/>
        <v>5059.12</v>
      </c>
      <c r="M69" s="59">
        <f t="shared" ref="M69:AG69" si="68">+M67+M68</f>
        <v>4098.62</v>
      </c>
      <c r="N69" s="59">
        <f t="shared" si="68"/>
        <v>3631.26</v>
      </c>
      <c r="O69" s="59">
        <f t="shared" si="68"/>
        <v>4616.88</v>
      </c>
      <c r="P69" s="59">
        <f t="shared" si="68"/>
        <v>4571.54</v>
      </c>
      <c r="Q69" s="59">
        <f t="shared" si="68"/>
        <v>5556.74</v>
      </c>
      <c r="R69" s="59">
        <f t="shared" si="68"/>
        <v>5887.09</v>
      </c>
      <c r="S69" s="59">
        <f t="shared" si="68"/>
        <v>6676.57</v>
      </c>
      <c r="T69" s="59">
        <f t="shared" si="68"/>
        <v>3498.59</v>
      </c>
      <c r="U69" s="59">
        <f t="shared" si="68"/>
        <v>1932.08</v>
      </c>
      <c r="V69" s="59">
        <f t="shared" si="68"/>
        <v>2575.02</v>
      </c>
      <c r="W69" s="59">
        <f t="shared" si="68"/>
        <v>820.79</v>
      </c>
      <c r="X69" s="59">
        <f t="shared" si="68"/>
        <v>1165.67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73706.319999999992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9.9242000000003827</v>
      </c>
      <c r="C70" s="57">
        <f t="shared" si="69"/>
        <v>0.24000000000000909</v>
      </c>
      <c r="D70" s="57">
        <f t="shared" si="69"/>
        <v>-7.7100000000000364</v>
      </c>
      <c r="E70" s="57">
        <f t="shared" si="69"/>
        <v>2.1823999999996886</v>
      </c>
      <c r="F70" s="57">
        <f t="shared" si="69"/>
        <v>-6.400000000030559E-2</v>
      </c>
      <c r="G70" s="57">
        <f t="shared" si="69"/>
        <v>-44.353399999999965</v>
      </c>
      <c r="H70" s="57">
        <f t="shared" si="69"/>
        <v>5.7800000000002001</v>
      </c>
      <c r="I70" s="57">
        <f t="shared" si="69"/>
        <v>0.73000000000001819</v>
      </c>
      <c r="J70" s="57">
        <f t="shared" si="69"/>
        <v>20.110000000000127</v>
      </c>
      <c r="K70" s="57">
        <f t="shared" si="69"/>
        <v>10.779999999999973</v>
      </c>
      <c r="L70" s="57">
        <f t="shared" si="69"/>
        <v>1.7000000000007276</v>
      </c>
      <c r="M70" s="57">
        <f t="shared" ref="M70:AG70" si="70">+M64-M69</f>
        <v>13.460200000000441</v>
      </c>
      <c r="N70" s="57">
        <f t="shared" si="70"/>
        <v>1.8799999999996544</v>
      </c>
      <c r="O70" s="57">
        <f t="shared" si="70"/>
        <v>5.0900000000001455</v>
      </c>
      <c r="P70" s="57">
        <f t="shared" si="70"/>
        <v>13.949600000000828</v>
      </c>
      <c r="Q70" s="57">
        <f t="shared" si="70"/>
        <v>102.58340000000044</v>
      </c>
      <c r="R70" s="57">
        <f t="shared" si="70"/>
        <v>14.493400000000292</v>
      </c>
      <c r="S70" s="57">
        <f t="shared" si="70"/>
        <v>-1.6881999999995969</v>
      </c>
      <c r="T70" s="57">
        <f t="shared" si="70"/>
        <v>1.2699999999999818</v>
      </c>
      <c r="U70" s="57">
        <f t="shared" si="70"/>
        <v>-0.96000000000003638</v>
      </c>
      <c r="V70" s="57">
        <f t="shared" si="70"/>
        <v>2.3700000000003456</v>
      </c>
      <c r="W70" s="57">
        <f t="shared" si="70"/>
        <v>9.7100000000000364</v>
      </c>
      <c r="X70" s="57">
        <f t="shared" si="70"/>
        <v>0.75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162.22760000000335</v>
      </c>
    </row>
    <row r="71" spans="1:34" ht="101.25" customHeight="1" x14ac:dyDescent="0.25">
      <c r="A71" s="77" t="s">
        <v>96</v>
      </c>
      <c r="B71" s="14" t="s">
        <v>131</v>
      </c>
      <c r="C71" s="14"/>
      <c r="D71" s="14" t="s">
        <v>132</v>
      </c>
      <c r="E71" s="14" t="s">
        <v>133</v>
      </c>
      <c r="F71" s="14"/>
      <c r="G71" s="14" t="s">
        <v>134</v>
      </c>
      <c r="H71" s="14"/>
      <c r="I71" s="14"/>
      <c r="J71" s="14" t="s">
        <v>137</v>
      </c>
      <c r="K71" s="14" t="s">
        <v>138</v>
      </c>
      <c r="L71" s="14"/>
      <c r="M71" s="29" t="s">
        <v>139</v>
      </c>
      <c r="N71" s="29"/>
      <c r="O71" s="29"/>
      <c r="P71" s="29" t="s">
        <v>140</v>
      </c>
      <c r="Q71" s="29" t="s">
        <v>141</v>
      </c>
      <c r="R71" s="29" t="s">
        <v>144</v>
      </c>
      <c r="S71" s="29"/>
      <c r="T71" s="29"/>
      <c r="U71" s="29" t="s">
        <v>145</v>
      </c>
      <c r="V71" s="29" t="s">
        <v>126</v>
      </c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G72" s="12" t="s">
        <v>135</v>
      </c>
      <c r="Q72" s="12" t="s">
        <v>142</v>
      </c>
      <c r="U72" s="12" t="s">
        <v>146</v>
      </c>
      <c r="AH72" s="47"/>
    </row>
    <row r="73" spans="1:34" x14ac:dyDescent="0.25">
      <c r="G73" s="12" t="s">
        <v>136</v>
      </c>
      <c r="Q73" s="12" t="s">
        <v>143</v>
      </c>
      <c r="U73" s="12" t="s">
        <v>147</v>
      </c>
      <c r="AH73" s="47"/>
    </row>
    <row r="74" spans="1:34" x14ac:dyDescent="0.25">
      <c r="U74" s="12" t="s">
        <v>148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53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>
        <v>4.62</v>
      </c>
    </row>
    <row r="9" spans="1:36" x14ac:dyDescent="0.25">
      <c r="A9" s="1" t="s">
        <v>22</v>
      </c>
      <c r="B9" s="24">
        <v>4.6399999999999997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 t="s">
        <v>69</v>
      </c>
      <c r="J11" s="5" t="s">
        <v>54</v>
      </c>
      <c r="K11" s="5" t="s">
        <v>58</v>
      </c>
      <c r="L11" s="5" t="s">
        <v>60</v>
      </c>
      <c r="M11" s="5" t="s">
        <v>62</v>
      </c>
      <c r="N11" s="5" t="s">
        <v>64</v>
      </c>
      <c r="O11" s="5" t="s">
        <v>68</v>
      </c>
      <c r="P11" s="5" t="s">
        <v>70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2510.15</v>
      </c>
      <c r="C12" s="26">
        <v>1629.75</v>
      </c>
      <c r="D12" s="26">
        <v>2009.06</v>
      </c>
      <c r="E12" s="26">
        <v>2099.66</v>
      </c>
      <c r="F12" s="26">
        <v>946.38</v>
      </c>
      <c r="G12" s="26">
        <v>688.05</v>
      </c>
      <c r="H12" s="26">
        <v>461.66</v>
      </c>
      <c r="I12" s="26">
        <v>241.58</v>
      </c>
      <c r="J12" s="26">
        <v>2658.51</v>
      </c>
      <c r="K12" s="26">
        <v>2713.28</v>
      </c>
      <c r="L12" s="26">
        <v>1980.24</v>
      </c>
      <c r="M12" s="26">
        <v>2635.04</v>
      </c>
      <c r="N12" s="26">
        <v>2306.4499999999998</v>
      </c>
      <c r="O12" s="26">
        <v>1769.72</v>
      </c>
      <c r="P12" s="26">
        <v>1536.24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26185.770000000004</v>
      </c>
      <c r="AI12" s="26">
        <v>26185.759999999998</v>
      </c>
      <c r="AJ12" s="69">
        <f>+AI12-AH12</f>
        <v>-1.0000000005675247E-2</v>
      </c>
    </row>
    <row r="13" spans="1:36" ht="19.5" customHeight="1" x14ac:dyDescent="0.25">
      <c r="A13" s="25" t="s">
        <v>117</v>
      </c>
      <c r="B13" s="26">
        <v>29.5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>
        <v>24</v>
      </c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53.5</v>
      </c>
      <c r="AI13" s="26"/>
      <c r="AJ13" s="69">
        <f>+AI13-AH13</f>
        <v>-53.5</v>
      </c>
    </row>
    <row r="14" spans="1:36" ht="19.5" customHeight="1" x14ac:dyDescent="0.25">
      <c r="A14" s="25" t="s">
        <v>118</v>
      </c>
      <c r="B14" s="26">
        <v>1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>
        <v>6</v>
      </c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7</v>
      </c>
      <c r="AI14" s="26"/>
      <c r="AJ14" s="69">
        <f>+AI14-AH14</f>
        <v>-7</v>
      </c>
    </row>
    <row r="15" spans="1:36" x14ac:dyDescent="0.25">
      <c r="A15" s="13" t="s">
        <v>0</v>
      </c>
      <c r="B15" s="23">
        <v>29</v>
      </c>
      <c r="C15" s="23"/>
      <c r="D15" s="23">
        <v>21.55</v>
      </c>
      <c r="E15" s="23">
        <v>184</v>
      </c>
      <c r="F15" s="23">
        <v>23.5</v>
      </c>
      <c r="G15" s="23">
        <v>41.7</v>
      </c>
      <c r="H15" s="23">
        <v>4.5</v>
      </c>
      <c r="I15" s="23"/>
      <c r="J15" s="23">
        <v>59.5</v>
      </c>
      <c r="K15" s="23">
        <v>57</v>
      </c>
      <c r="L15" s="23"/>
      <c r="M15" s="23">
        <v>136.69999999999999</v>
      </c>
      <c r="N15" s="23"/>
      <c r="O15" s="23">
        <v>31.5</v>
      </c>
      <c r="P15" s="23">
        <v>6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594.95000000000005</v>
      </c>
    </row>
    <row r="16" spans="1:36" s="32" customFormat="1" x14ac:dyDescent="0.25">
      <c r="A16" s="30" t="s">
        <v>20</v>
      </c>
      <c r="B16" s="31">
        <v>153</v>
      </c>
      <c r="C16" s="31">
        <v>127</v>
      </c>
      <c r="D16" s="31">
        <v>192</v>
      </c>
      <c r="E16" s="31">
        <v>186</v>
      </c>
      <c r="F16" s="31">
        <v>42</v>
      </c>
      <c r="G16" s="31">
        <v>65</v>
      </c>
      <c r="H16" s="31">
        <v>20</v>
      </c>
      <c r="I16" s="31">
        <v>30</v>
      </c>
      <c r="J16" s="31">
        <v>267</v>
      </c>
      <c r="K16" s="31">
        <v>230</v>
      </c>
      <c r="L16" s="31">
        <v>178</v>
      </c>
      <c r="M16" s="31">
        <v>233</v>
      </c>
      <c r="N16" s="31">
        <v>208</v>
      </c>
      <c r="O16" s="31">
        <v>183</v>
      </c>
      <c r="P16" s="31">
        <v>155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2269</v>
      </c>
      <c r="AJ16" s="70"/>
    </row>
    <row r="17" spans="1:36" s="47" customFormat="1" x14ac:dyDescent="0.25">
      <c r="A17" s="46" t="s">
        <v>27</v>
      </c>
      <c r="B17" s="22">
        <f>B16*$B$8</f>
        <v>706.86</v>
      </c>
      <c r="C17" s="22">
        <f>C16*$B$8</f>
        <v>586.74</v>
      </c>
      <c r="D17" s="22">
        <f t="shared" ref="D17:AG17" si="2">D16*$B$8</f>
        <v>887.04</v>
      </c>
      <c r="E17" s="22">
        <f t="shared" si="2"/>
        <v>859.32</v>
      </c>
      <c r="F17" s="22">
        <f t="shared" si="2"/>
        <v>194.04</v>
      </c>
      <c r="G17" s="22">
        <f t="shared" si="2"/>
        <v>300.3</v>
      </c>
      <c r="H17" s="22">
        <f t="shared" si="2"/>
        <v>92.4</v>
      </c>
      <c r="I17" s="22">
        <f t="shared" si="2"/>
        <v>138.6</v>
      </c>
      <c r="J17" s="22">
        <f t="shared" si="2"/>
        <v>1233.54</v>
      </c>
      <c r="K17" s="22">
        <f t="shared" si="2"/>
        <v>1062.6000000000001</v>
      </c>
      <c r="L17" s="22">
        <f t="shared" si="2"/>
        <v>822.36</v>
      </c>
      <c r="M17" s="22">
        <f t="shared" si="2"/>
        <v>1076.46</v>
      </c>
      <c r="N17" s="22">
        <f t="shared" si="2"/>
        <v>960.96</v>
      </c>
      <c r="O17" s="22">
        <f t="shared" si="2"/>
        <v>845.46</v>
      </c>
      <c r="P17" s="22">
        <f t="shared" si="2"/>
        <v>716.1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10482.780000000001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>
        <v>1</v>
      </c>
      <c r="K18" s="33"/>
      <c r="L18" s="33"/>
      <c r="M18" s="33"/>
      <c r="N18" s="33">
        <v>10</v>
      </c>
      <c r="O18" s="33">
        <v>13</v>
      </c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24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4.6399999999999997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46.4</v>
      </c>
      <c r="O19" s="22">
        <f t="shared" si="3"/>
        <v>60.319999999999993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111.35999999999999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153</v>
      </c>
      <c r="C22" s="20">
        <f t="shared" ref="C22:AG23" si="5">+C16+C18+C20</f>
        <v>127</v>
      </c>
      <c r="D22" s="20">
        <f t="shared" si="5"/>
        <v>192</v>
      </c>
      <c r="E22" s="20">
        <f t="shared" si="5"/>
        <v>186</v>
      </c>
      <c r="F22" s="20">
        <f t="shared" si="5"/>
        <v>42</v>
      </c>
      <c r="G22" s="20">
        <f t="shared" si="5"/>
        <v>65</v>
      </c>
      <c r="H22" s="20">
        <f t="shared" si="5"/>
        <v>20</v>
      </c>
      <c r="I22" s="20">
        <f t="shared" si="5"/>
        <v>30</v>
      </c>
      <c r="J22" s="20">
        <f t="shared" si="5"/>
        <v>268</v>
      </c>
      <c r="K22" s="20">
        <f t="shared" si="5"/>
        <v>230</v>
      </c>
      <c r="L22" s="20">
        <f t="shared" si="5"/>
        <v>178</v>
      </c>
      <c r="M22" s="20">
        <f t="shared" si="5"/>
        <v>233</v>
      </c>
      <c r="N22" s="20">
        <f t="shared" si="5"/>
        <v>218</v>
      </c>
      <c r="O22" s="20">
        <f t="shared" si="5"/>
        <v>196</v>
      </c>
      <c r="P22" s="20">
        <f t="shared" si="5"/>
        <v>155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2293</v>
      </c>
    </row>
    <row r="23" spans="1:36" s="47" customFormat="1" x14ac:dyDescent="0.25">
      <c r="A23" s="48" t="s">
        <v>26</v>
      </c>
      <c r="B23" s="19">
        <f>+B17+B19+B21</f>
        <v>706.86</v>
      </c>
      <c r="C23" s="19">
        <f t="shared" si="5"/>
        <v>586.74</v>
      </c>
      <c r="D23" s="19">
        <f t="shared" si="5"/>
        <v>887.04</v>
      </c>
      <c r="E23" s="19">
        <f t="shared" si="5"/>
        <v>859.32</v>
      </c>
      <c r="F23" s="19">
        <f t="shared" si="5"/>
        <v>194.04</v>
      </c>
      <c r="G23" s="19">
        <f t="shared" si="5"/>
        <v>300.3</v>
      </c>
      <c r="H23" s="19">
        <f t="shared" si="5"/>
        <v>92.4</v>
      </c>
      <c r="I23" s="19">
        <f t="shared" si="5"/>
        <v>138.6</v>
      </c>
      <c r="J23" s="19">
        <f t="shared" si="5"/>
        <v>1238.18</v>
      </c>
      <c r="K23" s="19">
        <f t="shared" si="5"/>
        <v>1062.6000000000001</v>
      </c>
      <c r="L23" s="19">
        <f t="shared" si="5"/>
        <v>822.36</v>
      </c>
      <c r="M23" s="19">
        <f t="shared" si="5"/>
        <v>1076.46</v>
      </c>
      <c r="N23" s="19">
        <f t="shared" si="5"/>
        <v>1007.36</v>
      </c>
      <c r="O23" s="19">
        <f t="shared" si="5"/>
        <v>905.78</v>
      </c>
      <c r="P23" s="19">
        <f t="shared" si="5"/>
        <v>716.1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10594.140000000001</v>
      </c>
    </row>
    <row r="24" spans="1:36" x14ac:dyDescent="0.25">
      <c r="A24" s="13" t="s">
        <v>28</v>
      </c>
      <c r="B24" s="34"/>
      <c r="C24" s="34"/>
      <c r="D24" s="34"/>
      <c r="E24" s="34"/>
      <c r="F24" s="34">
        <v>10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10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46.2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46.2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10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10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46.2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46.2</v>
      </c>
    </row>
    <row r="32" spans="1:36" x14ac:dyDescent="0.25">
      <c r="A32" s="13" t="s">
        <v>34</v>
      </c>
      <c r="B32" s="36"/>
      <c r="C32" s="36"/>
      <c r="D32" s="36">
        <v>8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36.96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36.96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8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36.96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36.96</v>
      </c>
    </row>
    <row r="40" spans="1:34" x14ac:dyDescent="0.25">
      <c r="A40" s="13" t="s">
        <v>43</v>
      </c>
      <c r="B40" s="36"/>
      <c r="C40" s="36"/>
      <c r="D40" s="36"/>
      <c r="E40" s="36">
        <v>29.41</v>
      </c>
      <c r="F40" s="36"/>
      <c r="G40" s="36"/>
      <c r="H40" s="36"/>
      <c r="I40" s="36"/>
      <c r="J40" s="36"/>
      <c r="K40" s="36"/>
      <c r="L40" s="36">
        <v>6.51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35.92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135.8742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30.0762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165.9504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29.41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6.51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35.92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135.8742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30.0762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165.9504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1254.3</v>
      </c>
      <c r="C49" s="44">
        <v>590.1</v>
      </c>
      <c r="D49" s="44">
        <v>850.45</v>
      </c>
      <c r="E49" s="44">
        <v>800.87</v>
      </c>
      <c r="F49" s="44">
        <v>441.28</v>
      </c>
      <c r="G49" s="44">
        <v>349.07</v>
      </c>
      <c r="H49" s="44">
        <v>281.26</v>
      </c>
      <c r="I49" s="44">
        <v>97.67</v>
      </c>
      <c r="J49" s="44">
        <v>1045.6500000000001</v>
      </c>
      <c r="K49" s="44">
        <v>984.12</v>
      </c>
      <c r="L49" s="44">
        <v>770.89</v>
      </c>
      <c r="M49" s="45">
        <v>1215.26</v>
      </c>
      <c r="N49" s="45">
        <v>1038.42</v>
      </c>
      <c r="O49" s="45">
        <v>754.06</v>
      </c>
      <c r="P49" s="45">
        <v>503.42</v>
      </c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10976.82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290.08</v>
      </c>
      <c r="C53" s="44">
        <v>441.1</v>
      </c>
      <c r="D53" s="44">
        <v>171.17</v>
      </c>
      <c r="E53" s="44"/>
      <c r="F53" s="44">
        <v>156.58000000000001</v>
      </c>
      <c r="G53" s="44"/>
      <c r="H53" s="44">
        <v>80.73</v>
      </c>
      <c r="I53" s="44">
        <v>37.51</v>
      </c>
      <c r="J53" s="44">
        <v>264.04000000000002</v>
      </c>
      <c r="K53" s="44">
        <v>331.51</v>
      </c>
      <c r="L53" s="44">
        <v>294.67</v>
      </c>
      <c r="M53" s="45"/>
      <c r="N53" s="45">
        <v>282.39</v>
      </c>
      <c r="O53" s="45"/>
      <c r="P53" s="45">
        <v>312.75</v>
      </c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2662.5299999999997</v>
      </c>
    </row>
    <row r="54" spans="1:34" x14ac:dyDescent="0.25">
      <c r="A54" s="17" t="s">
        <v>114</v>
      </c>
      <c r="B54" s="44"/>
      <c r="C54" s="44">
        <v>22.52</v>
      </c>
      <c r="D54" s="44">
        <v>24.22</v>
      </c>
      <c r="E54" s="44"/>
      <c r="F54" s="44"/>
      <c r="G54" s="44"/>
      <c r="H54" s="44"/>
      <c r="I54" s="44"/>
      <c r="J54" s="44"/>
      <c r="K54" s="44"/>
      <c r="L54" s="44"/>
      <c r="M54" s="45">
        <v>99.47</v>
      </c>
      <c r="N54" s="45">
        <v>22.14</v>
      </c>
      <c r="O54" s="45">
        <v>31.38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199.72999999999996</v>
      </c>
    </row>
    <row r="55" spans="1:34" x14ac:dyDescent="0.25">
      <c r="A55" s="17" t="s">
        <v>52</v>
      </c>
      <c r="B55" s="44">
        <v>262.31</v>
      </c>
      <c r="C55" s="44"/>
      <c r="D55" s="44">
        <v>19.66</v>
      </c>
      <c r="E55" s="44">
        <v>120.18</v>
      </c>
      <c r="F55" s="44">
        <v>85.95</v>
      </c>
      <c r="G55" s="44"/>
      <c r="H55" s="44"/>
      <c r="I55" s="44"/>
      <c r="J55" s="44">
        <v>53.51</v>
      </c>
      <c r="K55" s="44">
        <v>282.33999999999997</v>
      </c>
      <c r="L55" s="44">
        <v>85.13</v>
      </c>
      <c r="M55" s="45">
        <v>109.06</v>
      </c>
      <c r="N55" s="45"/>
      <c r="O55" s="45">
        <v>58.57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1076.71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2542.5499999999997</v>
      </c>
      <c r="C64" s="53">
        <f t="shared" ref="C64:AG64" si="21">+C15+C23+C31+C39+C47+C48+C49+C50+C51+C52+C53+C54+C55+C56+C57+C58+C59+C60+C61+C62+C63</f>
        <v>1640.46</v>
      </c>
      <c r="D64" s="53">
        <f t="shared" si="21"/>
        <v>2011.0500000000002</v>
      </c>
      <c r="E64" s="53">
        <f t="shared" si="21"/>
        <v>2100.2442000000001</v>
      </c>
      <c r="F64" s="53">
        <f t="shared" si="21"/>
        <v>947.55000000000007</v>
      </c>
      <c r="G64" s="53">
        <f t="shared" si="21"/>
        <v>691.06999999999994</v>
      </c>
      <c r="H64" s="53">
        <f t="shared" si="21"/>
        <v>458.89</v>
      </c>
      <c r="I64" s="53">
        <f t="shared" si="21"/>
        <v>273.77999999999997</v>
      </c>
      <c r="J64" s="53">
        <f t="shared" si="21"/>
        <v>2660.88</v>
      </c>
      <c r="K64" s="53">
        <f t="shared" si="21"/>
        <v>2717.5700000000006</v>
      </c>
      <c r="L64" s="53">
        <f t="shared" si="21"/>
        <v>2003.1262000000002</v>
      </c>
      <c r="M64" s="53">
        <f t="shared" si="21"/>
        <v>2636.95</v>
      </c>
      <c r="N64" s="53">
        <f t="shared" si="21"/>
        <v>2350.31</v>
      </c>
      <c r="O64" s="53">
        <f t="shared" si="21"/>
        <v>1781.29</v>
      </c>
      <c r="P64" s="53">
        <f t="shared" si="21"/>
        <v>1538.27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26353.990400000002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4 D</v>
      </c>
      <c r="E66" s="55" t="str">
        <f t="shared" si="22"/>
        <v>CAJA 5 D</v>
      </c>
      <c r="F66" s="55" t="str">
        <f t="shared" si="22"/>
        <v>CAJA 6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9 D</v>
      </c>
      <c r="J66" s="55" t="str">
        <f t="shared" si="22"/>
        <v>CAJA 1 N</v>
      </c>
      <c r="K66" s="55" t="str">
        <f t="shared" si="22"/>
        <v>CAJA 3 N</v>
      </c>
      <c r="L66" s="55" t="str">
        <f t="shared" si="22"/>
        <v>CAJA 4 N</v>
      </c>
      <c r="M66" s="55" t="str">
        <f t="shared" si="22"/>
        <v>CAJA 5 N</v>
      </c>
      <c r="N66" s="55" t="str">
        <f t="shared" si="22"/>
        <v>CAJA 6 N</v>
      </c>
      <c r="O66" s="55" t="str">
        <f t="shared" si="22"/>
        <v>CAJA 8 N</v>
      </c>
      <c r="P66" s="55" t="str">
        <f t="shared" si="22"/>
        <v>CAJA 9 N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2510.15</v>
      </c>
      <c r="C67" s="57">
        <f t="shared" ref="C67:L67" si="23">C12</f>
        <v>1629.75</v>
      </c>
      <c r="D67" s="57">
        <f t="shared" si="23"/>
        <v>2009.06</v>
      </c>
      <c r="E67" s="57">
        <f t="shared" si="23"/>
        <v>2099.66</v>
      </c>
      <c r="F67" s="57">
        <f t="shared" si="23"/>
        <v>946.38</v>
      </c>
      <c r="G67" s="57">
        <f t="shared" si="23"/>
        <v>688.05</v>
      </c>
      <c r="H67" s="57">
        <f t="shared" si="23"/>
        <v>461.66</v>
      </c>
      <c r="I67" s="57">
        <f t="shared" si="23"/>
        <v>241.58</v>
      </c>
      <c r="J67" s="57">
        <f t="shared" si="23"/>
        <v>2658.51</v>
      </c>
      <c r="K67" s="57">
        <f t="shared" si="23"/>
        <v>2713.28</v>
      </c>
      <c r="L67" s="57">
        <f t="shared" si="23"/>
        <v>1980.24</v>
      </c>
      <c r="M67" s="57">
        <f t="shared" si="22"/>
        <v>2635.04</v>
      </c>
      <c r="N67" s="57">
        <f t="shared" si="22"/>
        <v>2306.4499999999998</v>
      </c>
      <c r="O67" s="57">
        <f t="shared" si="22"/>
        <v>1769.72</v>
      </c>
      <c r="P67" s="57">
        <f t="shared" si="22"/>
        <v>1536.24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26185.770000000004</v>
      </c>
    </row>
    <row r="68" spans="1:34" s="47" customFormat="1" x14ac:dyDescent="0.25">
      <c r="A68" s="58" t="s">
        <v>93</v>
      </c>
      <c r="B68" s="59">
        <f t="shared" ref="B68:AG68" si="24">+B13+B14</f>
        <v>30.5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30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60.5</v>
      </c>
    </row>
    <row r="69" spans="1:34" s="47" customFormat="1" x14ac:dyDescent="0.25">
      <c r="A69" s="58" t="s">
        <v>94</v>
      </c>
      <c r="B69" s="59">
        <f>+B67+B68</f>
        <v>2540.65</v>
      </c>
      <c r="C69" s="59">
        <f t="shared" ref="C69:AG69" si="25">+C67+C68</f>
        <v>1629.75</v>
      </c>
      <c r="D69" s="59">
        <f t="shared" si="25"/>
        <v>2009.06</v>
      </c>
      <c r="E69" s="59">
        <f t="shared" si="25"/>
        <v>2099.66</v>
      </c>
      <c r="F69" s="59">
        <f t="shared" si="25"/>
        <v>946.38</v>
      </c>
      <c r="G69" s="59">
        <f t="shared" si="25"/>
        <v>688.05</v>
      </c>
      <c r="H69" s="59">
        <f t="shared" si="25"/>
        <v>461.66</v>
      </c>
      <c r="I69" s="59">
        <f t="shared" si="25"/>
        <v>241.58</v>
      </c>
      <c r="J69" s="59">
        <f t="shared" si="25"/>
        <v>2658.51</v>
      </c>
      <c r="K69" s="59">
        <f t="shared" si="25"/>
        <v>2713.28</v>
      </c>
      <c r="L69" s="59">
        <f t="shared" si="25"/>
        <v>1980.24</v>
      </c>
      <c r="M69" s="59">
        <f t="shared" si="25"/>
        <v>2635.04</v>
      </c>
      <c r="N69" s="59">
        <f t="shared" si="25"/>
        <v>2336.4499999999998</v>
      </c>
      <c r="O69" s="59">
        <f t="shared" si="25"/>
        <v>1769.72</v>
      </c>
      <c r="P69" s="59">
        <f t="shared" si="25"/>
        <v>1536.24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26246.270000000004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1.8999999999996362</v>
      </c>
      <c r="C70" s="57">
        <f t="shared" si="26"/>
        <v>10.710000000000036</v>
      </c>
      <c r="D70" s="57">
        <f t="shared" si="26"/>
        <v>1.9900000000002365</v>
      </c>
      <c r="E70" s="57">
        <f t="shared" si="26"/>
        <v>0.5842000000002372</v>
      </c>
      <c r="F70" s="57">
        <f t="shared" si="26"/>
        <v>1.1700000000000728</v>
      </c>
      <c r="G70" s="57">
        <f t="shared" si="26"/>
        <v>3.0199999999999818</v>
      </c>
      <c r="H70" s="57">
        <f t="shared" si="26"/>
        <v>-2.7700000000000387</v>
      </c>
      <c r="I70" s="57">
        <f t="shared" si="26"/>
        <v>32.19999999999996</v>
      </c>
      <c r="J70" s="57">
        <f t="shared" si="26"/>
        <v>2.3699999999998909</v>
      </c>
      <c r="K70" s="57">
        <f t="shared" si="26"/>
        <v>4.2900000000004184</v>
      </c>
      <c r="L70" s="57">
        <f t="shared" si="26"/>
        <v>22.886200000000144</v>
      </c>
      <c r="M70" s="57">
        <f t="shared" si="26"/>
        <v>1.9099999999998545</v>
      </c>
      <c r="N70" s="57">
        <f t="shared" si="26"/>
        <v>13.860000000000127</v>
      </c>
      <c r="O70" s="57">
        <f t="shared" si="26"/>
        <v>11.569999999999936</v>
      </c>
      <c r="P70" s="57">
        <f t="shared" si="26"/>
        <v>2.0299999999999727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107.72040000000047</v>
      </c>
    </row>
    <row r="71" spans="1:34" ht="112.5" customHeight="1" x14ac:dyDescent="0.25">
      <c r="A71" s="77" t="s">
        <v>96</v>
      </c>
      <c r="B71" s="14"/>
      <c r="C71" s="14" t="s">
        <v>125</v>
      </c>
      <c r="D71" s="14"/>
      <c r="E71" s="14"/>
      <c r="F71" s="14"/>
      <c r="G71" s="14" t="s">
        <v>126</v>
      </c>
      <c r="H71" s="14" t="s">
        <v>127</v>
      </c>
      <c r="I71" s="14" t="s">
        <v>128</v>
      </c>
      <c r="J71" s="14"/>
      <c r="K71" s="14"/>
      <c r="L71" s="14" t="s">
        <v>129</v>
      </c>
      <c r="M71" s="29" t="s">
        <v>126</v>
      </c>
      <c r="N71" s="29" t="s">
        <v>130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5" activePane="bottomRight" state="frozen"/>
      <selection pane="topRight" activeCell="B1" sqref="B1"/>
      <selection pane="bottomLeft" activeCell="A5" sqref="A5"/>
      <selection pane="bottomRight" activeCell="A76" sqref="A7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62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169.27</v>
      </c>
      <c r="C12" s="26">
        <v>3096.76</v>
      </c>
      <c r="D12" s="26">
        <v>1308.43</v>
      </c>
      <c r="E12" s="26">
        <v>1734.8</v>
      </c>
      <c r="F12" s="26">
        <v>767.22</v>
      </c>
      <c r="G12" s="26">
        <v>1617.14</v>
      </c>
      <c r="H12" s="26">
        <v>1145.25</v>
      </c>
      <c r="I12" s="26">
        <v>1278.57</v>
      </c>
      <c r="J12" s="26">
        <v>1048.05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12165.49</v>
      </c>
      <c r="AI12" s="26">
        <v>12165.49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48.8</v>
      </c>
      <c r="D15" s="23"/>
      <c r="E15" s="23">
        <v>40.700000000000003</v>
      </c>
      <c r="F15" s="23">
        <v>1.7</v>
      </c>
      <c r="G15" s="23"/>
      <c r="H15" s="23">
        <v>21.5</v>
      </c>
      <c r="I15" s="23">
        <v>8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120.7</v>
      </c>
    </row>
    <row r="16" spans="1:36" s="32" customFormat="1" x14ac:dyDescent="0.25">
      <c r="A16" s="30" t="s">
        <v>20</v>
      </c>
      <c r="B16" s="31">
        <v>5</v>
      </c>
      <c r="C16" s="31">
        <v>206</v>
      </c>
      <c r="D16" s="31">
        <v>137</v>
      </c>
      <c r="E16" s="31">
        <v>97</v>
      </c>
      <c r="F16" s="31">
        <v>58</v>
      </c>
      <c r="G16" s="31">
        <v>101</v>
      </c>
      <c r="H16" s="31">
        <v>93</v>
      </c>
      <c r="I16" s="31">
        <v>176</v>
      </c>
      <c r="J16" s="31">
        <v>221</v>
      </c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1094</v>
      </c>
      <c r="AJ16" s="70"/>
    </row>
    <row r="17" spans="1:36" s="47" customFormat="1" x14ac:dyDescent="0.25">
      <c r="A17" s="46" t="s">
        <v>27</v>
      </c>
      <c r="B17" s="22">
        <f>B16*$B$8</f>
        <v>23.1</v>
      </c>
      <c r="C17" s="22">
        <f>C16*$B$8</f>
        <v>951.72</v>
      </c>
      <c r="D17" s="22">
        <f t="shared" ref="D17:AG17" si="2">D16*$B$8</f>
        <v>632.94000000000005</v>
      </c>
      <c r="E17" s="22">
        <f t="shared" si="2"/>
        <v>448.14</v>
      </c>
      <c r="F17" s="22">
        <f t="shared" si="2"/>
        <v>267.95999999999998</v>
      </c>
      <c r="G17" s="22">
        <f t="shared" si="2"/>
        <v>466.62</v>
      </c>
      <c r="H17" s="22">
        <f t="shared" si="2"/>
        <v>429.66</v>
      </c>
      <c r="I17" s="22">
        <f t="shared" si="2"/>
        <v>813.12</v>
      </c>
      <c r="J17" s="22">
        <f t="shared" si="2"/>
        <v>1021.02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5054.28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</v>
      </c>
      <c r="C22" s="20">
        <f t="shared" ref="C22:AG23" si="5">+C16+C18+C20</f>
        <v>206</v>
      </c>
      <c r="D22" s="20">
        <f t="shared" si="5"/>
        <v>137</v>
      </c>
      <c r="E22" s="20">
        <f t="shared" si="5"/>
        <v>97</v>
      </c>
      <c r="F22" s="20">
        <f t="shared" si="5"/>
        <v>58</v>
      </c>
      <c r="G22" s="20">
        <f t="shared" si="5"/>
        <v>101</v>
      </c>
      <c r="H22" s="20">
        <f t="shared" si="5"/>
        <v>93</v>
      </c>
      <c r="I22" s="20">
        <f t="shared" si="5"/>
        <v>176</v>
      </c>
      <c r="J22" s="20">
        <f t="shared" si="5"/>
        <v>221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1094</v>
      </c>
    </row>
    <row r="23" spans="1:36" s="47" customFormat="1" x14ac:dyDescent="0.25">
      <c r="A23" s="48" t="s">
        <v>26</v>
      </c>
      <c r="B23" s="19">
        <f>+B17+B19+B21</f>
        <v>23.1</v>
      </c>
      <c r="C23" s="19">
        <f t="shared" si="5"/>
        <v>951.72</v>
      </c>
      <c r="D23" s="19">
        <f t="shared" si="5"/>
        <v>632.94000000000005</v>
      </c>
      <c r="E23" s="19">
        <f t="shared" si="5"/>
        <v>448.14</v>
      </c>
      <c r="F23" s="19">
        <f t="shared" si="5"/>
        <v>267.95999999999998</v>
      </c>
      <c r="G23" s="19">
        <f t="shared" si="5"/>
        <v>466.62</v>
      </c>
      <c r="H23" s="19">
        <f t="shared" si="5"/>
        <v>429.66</v>
      </c>
      <c r="I23" s="19">
        <f t="shared" si="5"/>
        <v>813.12</v>
      </c>
      <c r="J23" s="19">
        <f t="shared" si="5"/>
        <v>1021.02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5054.28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20.62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20.62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95.264400000000009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95.264400000000009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20.62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20.62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95.264400000000009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95.264400000000009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27.86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27.86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128.7132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128.7132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27.86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27.86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128.7132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128.7132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71.819999999999993</v>
      </c>
      <c r="C49" s="44">
        <v>1510.01</v>
      </c>
      <c r="D49" s="44">
        <v>409.33</v>
      </c>
      <c r="E49" s="44">
        <v>505.81</v>
      </c>
      <c r="F49" s="44">
        <v>363.55</v>
      </c>
      <c r="G49" s="44">
        <v>589.92999999999995</v>
      </c>
      <c r="H49" s="44">
        <v>349.68</v>
      </c>
      <c r="I49" s="44">
        <v>241.38</v>
      </c>
      <c r="J49" s="44">
        <v>84.49</v>
      </c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4126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86.72</v>
      </c>
      <c r="C53" s="44">
        <v>465.78</v>
      </c>
      <c r="D53" s="44">
        <v>284.01</v>
      </c>
      <c r="E53" s="44">
        <v>149.49</v>
      </c>
      <c r="F53" s="44">
        <v>135.38</v>
      </c>
      <c r="G53" s="44">
        <v>353.86</v>
      </c>
      <c r="H53" s="44">
        <v>269.39</v>
      </c>
      <c r="I53" s="44">
        <v>217.29</v>
      </c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1961.92</v>
      </c>
    </row>
    <row r="54" spans="1:34" x14ac:dyDescent="0.25">
      <c r="A54" s="17" t="s">
        <v>114</v>
      </c>
      <c r="B54" s="44"/>
      <c r="C54" s="44"/>
      <c r="D54" s="44"/>
      <c r="E54" s="44">
        <v>78.83</v>
      </c>
      <c r="F54" s="44"/>
      <c r="G54" s="44">
        <v>107.48</v>
      </c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186.31</v>
      </c>
    </row>
    <row r="55" spans="1:34" x14ac:dyDescent="0.25">
      <c r="A55" s="17" t="s">
        <v>52</v>
      </c>
      <c r="B55" s="44"/>
      <c r="C55" s="44">
        <v>30.59</v>
      </c>
      <c r="D55" s="44"/>
      <c r="E55" s="44">
        <v>513.61</v>
      </c>
      <c r="F55" s="44"/>
      <c r="G55" s="44"/>
      <c r="H55" s="44">
        <v>75.87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620.07000000000005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181.64</v>
      </c>
      <c r="C64" s="53">
        <f t="shared" ref="C64:AG64" si="21">+C15+C23+C31+C39+C47+C48+C49+C50+C51+C52+C53+C54+C55+C56+C57+C58+C59+C60+C61+C62+C63</f>
        <v>3102.1643999999997</v>
      </c>
      <c r="D64" s="53">
        <f t="shared" si="21"/>
        <v>1326.28</v>
      </c>
      <c r="E64" s="53">
        <f t="shared" si="21"/>
        <v>1736.58</v>
      </c>
      <c r="F64" s="53">
        <f t="shared" si="21"/>
        <v>768.59</v>
      </c>
      <c r="G64" s="53">
        <f t="shared" si="21"/>
        <v>1646.6032</v>
      </c>
      <c r="H64" s="53">
        <f t="shared" si="21"/>
        <v>1146.0999999999999</v>
      </c>
      <c r="I64" s="53">
        <f t="shared" si="21"/>
        <v>1279.79</v>
      </c>
      <c r="J64" s="53">
        <f t="shared" si="21"/>
        <v>1105.51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12293.257599999999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 t="str">
        <f t="shared" si="22"/>
        <v>CAJA 5 N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169.27</v>
      </c>
      <c r="C67" s="57">
        <f t="shared" ref="C67:L67" si="23">C12</f>
        <v>3096.76</v>
      </c>
      <c r="D67" s="57">
        <f t="shared" si="23"/>
        <v>1308.43</v>
      </c>
      <c r="E67" s="57">
        <f t="shared" si="23"/>
        <v>1734.8</v>
      </c>
      <c r="F67" s="57">
        <f t="shared" si="23"/>
        <v>767.22</v>
      </c>
      <c r="G67" s="57">
        <f t="shared" si="23"/>
        <v>1617.14</v>
      </c>
      <c r="H67" s="57">
        <f t="shared" si="23"/>
        <v>1145.25</v>
      </c>
      <c r="I67" s="57">
        <f t="shared" si="23"/>
        <v>1278.57</v>
      </c>
      <c r="J67" s="57">
        <f t="shared" si="23"/>
        <v>1048.05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12165.49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169.27</v>
      </c>
      <c r="C69" s="59">
        <f t="shared" ref="C69:AG69" si="25">+C67+C68</f>
        <v>3096.76</v>
      </c>
      <c r="D69" s="59">
        <f t="shared" si="25"/>
        <v>1308.43</v>
      </c>
      <c r="E69" s="59">
        <f t="shared" si="25"/>
        <v>1734.8</v>
      </c>
      <c r="F69" s="59">
        <f t="shared" si="25"/>
        <v>767.22</v>
      </c>
      <c r="G69" s="59">
        <f t="shared" si="25"/>
        <v>1617.14</v>
      </c>
      <c r="H69" s="59">
        <f t="shared" si="25"/>
        <v>1145.25</v>
      </c>
      <c r="I69" s="59">
        <f t="shared" si="25"/>
        <v>1278.57</v>
      </c>
      <c r="J69" s="59">
        <f t="shared" si="25"/>
        <v>1048.05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12165.49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12.369999999999976</v>
      </c>
      <c r="C70" s="57">
        <f t="shared" si="26"/>
        <v>5.4043999999994412</v>
      </c>
      <c r="D70" s="57">
        <f t="shared" si="26"/>
        <v>17.849999999999909</v>
      </c>
      <c r="E70" s="57">
        <f t="shared" si="26"/>
        <v>1.7799999999999727</v>
      </c>
      <c r="F70" s="57">
        <f t="shared" si="26"/>
        <v>1.3700000000000045</v>
      </c>
      <c r="G70" s="57">
        <f t="shared" si="26"/>
        <v>29.463199999999915</v>
      </c>
      <c r="H70" s="57">
        <f t="shared" si="26"/>
        <v>0.84999999999990905</v>
      </c>
      <c r="I70" s="57">
        <f t="shared" si="26"/>
        <v>1.2200000000000273</v>
      </c>
      <c r="J70" s="57">
        <f t="shared" si="26"/>
        <v>57.460000000000036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127.76759999999919</v>
      </c>
    </row>
    <row r="71" spans="1:34" ht="95.25" customHeight="1" x14ac:dyDescent="0.25">
      <c r="A71" s="77" t="s">
        <v>96</v>
      </c>
      <c r="B71" s="14" t="s">
        <v>121</v>
      </c>
      <c r="C71" s="14"/>
      <c r="D71" s="14" t="s">
        <v>122</v>
      </c>
      <c r="E71" s="14"/>
      <c r="F71" s="14"/>
      <c r="G71" s="14" t="s">
        <v>123</v>
      </c>
      <c r="H71" s="14"/>
      <c r="I71" s="14"/>
      <c r="J71" s="14" t="s">
        <v>124</v>
      </c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B15" sqref="B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>
        <v>4.62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3305.82</v>
      </c>
      <c r="C12" s="26">
        <v>3086.42</v>
      </c>
      <c r="D12" s="26">
        <v>2232.41</v>
      </c>
      <c r="E12" s="26">
        <v>1427.21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10051.86</v>
      </c>
      <c r="AI12" s="26"/>
      <c r="AJ12" s="69">
        <f>+AI12-AH12</f>
        <v>-10051.86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353.5</v>
      </c>
      <c r="C15" s="23">
        <v>260.10000000000002</v>
      </c>
      <c r="D15" s="23">
        <v>55.2</v>
      </c>
      <c r="E15" s="23">
        <v>182.7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851.5</v>
      </c>
    </row>
    <row r="16" spans="1:36" s="32" customFormat="1" x14ac:dyDescent="0.25">
      <c r="A16" s="30" t="s">
        <v>20</v>
      </c>
      <c r="B16" s="31">
        <v>222</v>
      </c>
      <c r="C16" s="31">
        <v>191</v>
      </c>
      <c r="D16" s="31">
        <v>87</v>
      </c>
      <c r="E16" s="31">
        <v>51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551</v>
      </c>
      <c r="AJ16" s="70"/>
    </row>
    <row r="17" spans="1:36" s="47" customFormat="1" x14ac:dyDescent="0.25">
      <c r="A17" s="46" t="s">
        <v>27</v>
      </c>
      <c r="B17" s="22">
        <f>B16*$B$8</f>
        <v>1025.6400000000001</v>
      </c>
      <c r="C17" s="22">
        <f>C16*$B$8</f>
        <v>882.42000000000007</v>
      </c>
      <c r="D17" s="22">
        <f t="shared" ref="D17:AG17" si="2">D16*$B$8</f>
        <v>401.94</v>
      </c>
      <c r="E17" s="22">
        <f t="shared" si="2"/>
        <v>235.62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2545.62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222</v>
      </c>
      <c r="C22" s="20">
        <f t="shared" ref="C22:AG23" si="5">+C16+C18+C20</f>
        <v>191</v>
      </c>
      <c r="D22" s="20">
        <f t="shared" si="5"/>
        <v>87</v>
      </c>
      <c r="E22" s="20">
        <f t="shared" si="5"/>
        <v>51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551</v>
      </c>
    </row>
    <row r="23" spans="1:36" s="47" customFormat="1" x14ac:dyDescent="0.25">
      <c r="A23" s="48" t="s">
        <v>26</v>
      </c>
      <c r="B23" s="19">
        <f>+B17+B19+B21</f>
        <v>1025.6400000000001</v>
      </c>
      <c r="C23" s="19">
        <f t="shared" si="5"/>
        <v>882.42000000000007</v>
      </c>
      <c r="D23" s="19">
        <f t="shared" si="5"/>
        <v>401.94</v>
      </c>
      <c r="E23" s="19">
        <f t="shared" si="5"/>
        <v>235.62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2545.62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11.7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11.7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54.053999999999995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54.053999999999995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11.7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11.7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54.053999999999995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54.053999999999995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1100.52</v>
      </c>
      <c r="C49" s="44">
        <v>1070.42</v>
      </c>
      <c r="D49" s="44">
        <v>1087.67</v>
      </c>
      <c r="E49" s="44">
        <v>467.67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3726.28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823.88</v>
      </c>
      <c r="C53" s="44">
        <v>872.15</v>
      </c>
      <c r="D53" s="44">
        <v>690.82</v>
      </c>
      <c r="E53" s="44">
        <v>478.64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2865.49</v>
      </c>
    </row>
    <row r="54" spans="1:34" x14ac:dyDescent="0.25">
      <c r="A54" s="17" t="s">
        <v>114</v>
      </c>
      <c r="B54" s="44"/>
      <c r="C54" s="44"/>
      <c r="D54" s="44"/>
      <c r="E54" s="44">
        <v>9.31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9.31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3303.54</v>
      </c>
      <c r="C64" s="53">
        <f t="shared" ref="C64:AG64" si="21">+C15+C23+C31+C39+C47+C48+C49+C50+C51+C52+C53+C54+C55+C56+C57+C58+C59+C60+C61+C62+C63</f>
        <v>3085.09</v>
      </c>
      <c r="D64" s="53">
        <f t="shared" si="21"/>
        <v>2235.63</v>
      </c>
      <c r="E64" s="53">
        <f t="shared" si="21"/>
        <v>1427.9939999999999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10052.254000000001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3305.82</v>
      </c>
      <c r="C67" s="57">
        <f t="shared" ref="C67:L67" si="23">C12</f>
        <v>3086.42</v>
      </c>
      <c r="D67" s="57">
        <f t="shared" si="23"/>
        <v>2232.41</v>
      </c>
      <c r="E67" s="57">
        <f t="shared" si="23"/>
        <v>1427.21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10051.86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3305.82</v>
      </c>
      <c r="C69" s="59">
        <f t="shared" ref="C69:AG69" si="25">+C67+C68</f>
        <v>3086.42</v>
      </c>
      <c r="D69" s="59">
        <f t="shared" si="25"/>
        <v>2232.41</v>
      </c>
      <c r="E69" s="59">
        <f t="shared" si="25"/>
        <v>1427.21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10051.86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-2.2800000000002001</v>
      </c>
      <c r="C70" s="57">
        <f t="shared" si="26"/>
        <v>-1.3299999999999272</v>
      </c>
      <c r="D70" s="57">
        <f t="shared" si="26"/>
        <v>3.2200000000002547</v>
      </c>
      <c r="E70" s="57">
        <f t="shared" si="26"/>
        <v>0.78399999999987813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0.39400000000000546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 t="s">
        <v>66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579.42999999999995</v>
      </c>
      <c r="C12" s="26">
        <v>1046.3</v>
      </c>
      <c r="D12" s="26">
        <v>1140.6099999999999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2766.34</v>
      </c>
      <c r="AI12" s="26">
        <v>2766.34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>
        <v>9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9</v>
      </c>
      <c r="AI14" s="26"/>
      <c r="AJ14" s="69">
        <f>+AI14-AH14</f>
        <v>-9</v>
      </c>
    </row>
    <row r="15" spans="1:36" x14ac:dyDescent="0.25">
      <c r="A15" s="13" t="s">
        <v>0</v>
      </c>
      <c r="B15" s="23">
        <v>31.3</v>
      </c>
      <c r="C15" s="23">
        <v>30.7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62</v>
      </c>
    </row>
    <row r="16" spans="1:36" s="32" customFormat="1" x14ac:dyDescent="0.25">
      <c r="A16" s="30" t="s">
        <v>20</v>
      </c>
      <c r="B16" s="31">
        <v>31</v>
      </c>
      <c r="C16" s="31">
        <v>81</v>
      </c>
      <c r="D16" s="31">
        <v>129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241</v>
      </c>
      <c r="AJ16" s="70"/>
    </row>
    <row r="17" spans="1:36" s="47" customFormat="1" x14ac:dyDescent="0.25">
      <c r="A17" s="46" t="s">
        <v>27</v>
      </c>
      <c r="B17" s="22">
        <f>B16*$B$8</f>
        <v>143.22</v>
      </c>
      <c r="C17" s="22">
        <f>C16*$B$8</f>
        <v>374.22</v>
      </c>
      <c r="D17" s="22">
        <f t="shared" ref="D17:AG17" si="2">D16*$B$8</f>
        <v>595.98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1113.42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31</v>
      </c>
      <c r="C22" s="20">
        <f t="shared" ref="C22:AG23" si="5">+C16+C18+C20</f>
        <v>81</v>
      </c>
      <c r="D22" s="20">
        <f t="shared" si="5"/>
        <v>129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241</v>
      </c>
    </row>
    <row r="23" spans="1:36" s="47" customFormat="1" x14ac:dyDescent="0.25">
      <c r="A23" s="48" t="s">
        <v>26</v>
      </c>
      <c r="B23" s="19">
        <f>+B17+B19+B21</f>
        <v>143.22</v>
      </c>
      <c r="C23" s="19">
        <f t="shared" si="5"/>
        <v>374.22</v>
      </c>
      <c r="D23" s="19">
        <f t="shared" si="5"/>
        <v>595.98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1113.42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7.16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7.16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33.0792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33.0792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7.16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7.16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33.0792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33.0792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258.41000000000003</v>
      </c>
      <c r="C49" s="44">
        <v>529.09</v>
      </c>
      <c r="D49" s="44">
        <v>517.35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1304.8499999999999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90.63</v>
      </c>
      <c r="C53" s="44">
        <v>114.82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205.45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66.14</v>
      </c>
      <c r="C55" s="44"/>
      <c r="D55" s="44">
        <v>19.079999999999998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85.22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589.70000000000005</v>
      </c>
      <c r="C64" s="53">
        <f t="shared" ref="C64:AG64" si="21">+C15+C23+C31+C39+C47+C48+C49+C50+C51+C52+C53+C54+C55+C56+C57+C58+C59+C60+C61+C62+C63</f>
        <v>1048.83</v>
      </c>
      <c r="D64" s="53">
        <f t="shared" si="21"/>
        <v>1165.4892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2804.0191999999997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 t="str">
        <f t="shared" ref="D66:AG67" si="22">D11</f>
        <v>CAJA 7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579.42999999999995</v>
      </c>
      <c r="C67" s="57">
        <f t="shared" ref="C67:L67" si="23">C12</f>
        <v>1046.3</v>
      </c>
      <c r="D67" s="57">
        <f t="shared" si="23"/>
        <v>1140.6099999999999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2766.34</v>
      </c>
    </row>
    <row r="68" spans="1:34" s="47" customFormat="1" x14ac:dyDescent="0.25">
      <c r="A68" s="58" t="s">
        <v>93</v>
      </c>
      <c r="B68" s="59">
        <f t="shared" ref="B68:AG68" si="24">+B13+B14</f>
        <v>9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9</v>
      </c>
    </row>
    <row r="69" spans="1:34" s="47" customFormat="1" x14ac:dyDescent="0.25">
      <c r="A69" s="58" t="s">
        <v>94</v>
      </c>
      <c r="B69" s="59">
        <f>+B67+B68</f>
        <v>588.42999999999995</v>
      </c>
      <c r="C69" s="59">
        <f t="shared" ref="C69:AG69" si="25">+C67+C68</f>
        <v>1046.3</v>
      </c>
      <c r="D69" s="59">
        <f t="shared" si="25"/>
        <v>1140.6099999999999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2775.34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1.2700000000000955</v>
      </c>
      <c r="C70" s="57">
        <f t="shared" si="26"/>
        <v>2.5299999999999727</v>
      </c>
      <c r="D70" s="57">
        <f t="shared" si="26"/>
        <v>24.879200000000083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28.679200000000151</v>
      </c>
    </row>
    <row r="71" spans="1:34" ht="102.75" customHeight="1" x14ac:dyDescent="0.25">
      <c r="A71" s="77" t="s">
        <v>96</v>
      </c>
      <c r="B71" s="14"/>
      <c r="C71" s="14"/>
      <c r="D71" s="14" t="s">
        <v>149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2" sqref="B32"/>
    </sheetView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2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4.6500000000000004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663.26</v>
      </c>
      <c r="C12" s="26">
        <v>4.6500000000000004</v>
      </c>
      <c r="D12" s="26">
        <v>2497.7600000000002</v>
      </c>
      <c r="E12" s="26">
        <v>662.13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3827.8</v>
      </c>
      <c r="AI12" s="26"/>
      <c r="AJ12" s="69">
        <f>+AI12-AH12</f>
        <v>-3827.8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32.5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32.5</v>
      </c>
    </row>
    <row r="16" spans="1:36" s="32" customFormat="1" x14ac:dyDescent="0.25">
      <c r="A16" s="30" t="s">
        <v>20</v>
      </c>
      <c r="B16" s="31">
        <v>46</v>
      </c>
      <c r="C16" s="31"/>
      <c r="D16" s="31">
        <v>325</v>
      </c>
      <c r="E16" s="31">
        <v>106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477</v>
      </c>
      <c r="AJ16" s="70"/>
    </row>
    <row r="17" spans="1:36" s="47" customFormat="1" x14ac:dyDescent="0.25">
      <c r="A17" s="46" t="s">
        <v>27</v>
      </c>
      <c r="B17" s="22">
        <f>B16*$B$8</f>
        <v>213.9</v>
      </c>
      <c r="C17" s="22">
        <f>C16*$B$8</f>
        <v>0</v>
      </c>
      <c r="D17" s="22">
        <f t="shared" ref="D17:AG17" si="2">D16*$B$8</f>
        <v>1511.2500000000002</v>
      </c>
      <c r="E17" s="22">
        <f t="shared" si="2"/>
        <v>492.90000000000003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2218.0500000000002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46</v>
      </c>
      <c r="C22" s="20">
        <f t="shared" ref="C22:AG23" si="5">+C16+C18+C20</f>
        <v>0</v>
      </c>
      <c r="D22" s="20">
        <f t="shared" si="5"/>
        <v>325</v>
      </c>
      <c r="E22" s="20">
        <f t="shared" si="5"/>
        <v>106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477</v>
      </c>
    </row>
    <row r="23" spans="1:36" s="47" customFormat="1" x14ac:dyDescent="0.25">
      <c r="A23" s="48" t="s">
        <v>26</v>
      </c>
      <c r="B23" s="19">
        <f>+B17+B19+B21</f>
        <v>213.9</v>
      </c>
      <c r="C23" s="19">
        <f t="shared" si="5"/>
        <v>0</v>
      </c>
      <c r="D23" s="19">
        <f t="shared" si="5"/>
        <v>1511.2500000000002</v>
      </c>
      <c r="E23" s="19">
        <f t="shared" si="5"/>
        <v>492.90000000000003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2218.0500000000002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7.3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7.3</v>
      </c>
    </row>
    <row r="41" spans="1:34" s="47" customFormat="1" x14ac:dyDescent="0.25">
      <c r="A41" s="46" t="s">
        <v>44</v>
      </c>
      <c r="B41" s="22">
        <f>B40*$B$8</f>
        <v>33.945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33.945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7.3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7.3</v>
      </c>
    </row>
    <row r="47" spans="1:34" s="47" customFormat="1" x14ac:dyDescent="0.25">
      <c r="A47" s="48" t="s">
        <v>48</v>
      </c>
      <c r="B47" s="19">
        <f>+B41+B43+B45</f>
        <v>33.945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33.945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250.76</v>
      </c>
      <c r="C49" s="44">
        <v>9.3000000000000007</v>
      </c>
      <c r="D49" s="44">
        <v>846.33</v>
      </c>
      <c r="E49" s="44">
        <v>172.78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1279.17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135.72999999999999</v>
      </c>
      <c r="C53" s="44"/>
      <c r="D53" s="44">
        <v>116.4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252.13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666.83500000000004</v>
      </c>
      <c r="C64" s="53">
        <f t="shared" ref="C64:AG64" si="21">+C15+C23+C31+C39+C47+C48+C49+C50+C51+C52+C53+C54+C55+C56+C57+C58+C59+C60+C61+C62+C63</f>
        <v>9.3000000000000007</v>
      </c>
      <c r="D64" s="53">
        <f t="shared" si="21"/>
        <v>2473.9800000000005</v>
      </c>
      <c r="E64" s="53">
        <f t="shared" si="21"/>
        <v>665.68000000000006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3815.795000000001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663.26</v>
      </c>
      <c r="C67" s="57">
        <f t="shared" ref="C67:L67" si="23">C12</f>
        <v>4.6500000000000004</v>
      </c>
      <c r="D67" s="57">
        <f t="shared" si="23"/>
        <v>2497.7600000000002</v>
      </c>
      <c r="E67" s="57">
        <f t="shared" si="23"/>
        <v>662.13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3827.8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663.26</v>
      </c>
      <c r="C69" s="59">
        <f t="shared" ref="C69:AG69" si="25">+C67+C68</f>
        <v>4.6500000000000004</v>
      </c>
      <c r="D69" s="59">
        <f t="shared" si="25"/>
        <v>2497.7600000000002</v>
      </c>
      <c r="E69" s="59">
        <f t="shared" si="25"/>
        <v>662.13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3827.8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3.5750000000000455</v>
      </c>
      <c r="C70" s="57">
        <f t="shared" si="26"/>
        <v>4.6500000000000004</v>
      </c>
      <c r="D70" s="57">
        <f t="shared" si="26"/>
        <v>-23.779999999999745</v>
      </c>
      <c r="E70" s="57">
        <f t="shared" si="26"/>
        <v>3.5500000000000682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-12.004999999999631</v>
      </c>
    </row>
    <row r="71" spans="1:34" ht="96" customHeight="1" x14ac:dyDescent="0.25">
      <c r="A71" s="77" t="s">
        <v>96</v>
      </c>
      <c r="B71" s="14"/>
      <c r="C71" s="14" t="s">
        <v>150</v>
      </c>
      <c r="D71" s="14" t="s">
        <v>152</v>
      </c>
      <c r="E71" s="14" t="s">
        <v>153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151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Hoja2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TESORERÍA4-PC</cp:lastModifiedBy>
  <cp:lastPrinted>2019-08-19T12:56:25Z</cp:lastPrinted>
  <dcterms:created xsi:type="dcterms:W3CDTF">2013-07-24T18:56:16Z</dcterms:created>
  <dcterms:modified xsi:type="dcterms:W3CDTF">2022-01-12T18:27:23Z</dcterms:modified>
</cp:coreProperties>
</file>