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5" yWindow="-15" windowWidth="7890" windowHeight="10860" firstSheet="1" activeTab="3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AH13" i="152"/>
  <c r="AH14" i="152"/>
  <c r="AH12" i="152"/>
  <c r="AJ12" i="152" s="1"/>
  <c r="H2" i="145"/>
  <c r="I2" i="145" l="1"/>
  <c r="D2" i="145"/>
  <c r="D53" i="145" s="1"/>
  <c r="C2" i="145"/>
  <c r="C53" i="145" s="1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D41" i="152"/>
  <c r="AC41" i="152"/>
  <c r="AB41" i="152"/>
  <c r="AA41" i="152"/>
  <c r="Z41" i="152"/>
  <c r="Y41" i="152"/>
  <c r="X41" i="152"/>
  <c r="W41" i="152"/>
  <c r="V41" i="152"/>
  <c r="U41" i="152"/>
  <c r="T41" i="152"/>
  <c r="S41" i="152"/>
  <c r="R41" i="152"/>
  <c r="Q41" i="152"/>
  <c r="P41" i="152"/>
  <c r="O41" i="152"/>
  <c r="N41" i="152"/>
  <c r="M41" i="152"/>
  <c r="L41" i="152"/>
  <c r="K41" i="152"/>
  <c r="J41" i="152"/>
  <c r="I41" i="152"/>
  <c r="H41" i="152"/>
  <c r="G41" i="152"/>
  <c r="F41" i="152"/>
  <c r="E41" i="152"/>
  <c r="D41" i="152"/>
  <c r="C41" i="152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C33" i="152"/>
  <c r="AB33" i="152"/>
  <c r="AA33" i="152"/>
  <c r="Z33" i="152"/>
  <c r="Y33" i="152"/>
  <c r="X33" i="152"/>
  <c r="W33" i="152"/>
  <c r="V33" i="152"/>
  <c r="U33" i="152"/>
  <c r="T33" i="152"/>
  <c r="S33" i="152"/>
  <c r="R33" i="152"/>
  <c r="Q33" i="152"/>
  <c r="P33" i="152"/>
  <c r="O33" i="152"/>
  <c r="N33" i="152"/>
  <c r="M33" i="152"/>
  <c r="L33" i="152"/>
  <c r="K33" i="152"/>
  <c r="J33" i="152"/>
  <c r="I33" i="152"/>
  <c r="H33" i="152"/>
  <c r="G33" i="152"/>
  <c r="F33" i="152"/>
  <c r="E33" i="152"/>
  <c r="D33" i="152"/>
  <c r="C33" i="152"/>
  <c r="B33" i="152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E25" i="151"/>
  <c r="AD25" i="151"/>
  <c r="AC25" i="151"/>
  <c r="AB25" i="151"/>
  <c r="AA25" i="151"/>
  <c r="Z25" i="151"/>
  <c r="Y25" i="151"/>
  <c r="X25" i="151"/>
  <c r="W25" i="151"/>
  <c r="V25" i="151"/>
  <c r="U25" i="151"/>
  <c r="T25" i="151"/>
  <c r="S25" i="151"/>
  <c r="R25" i="151"/>
  <c r="Q25" i="151"/>
  <c r="P25" i="151"/>
  <c r="O25" i="151"/>
  <c r="N25" i="151"/>
  <c r="M25" i="151"/>
  <c r="L25" i="151"/>
  <c r="K25" i="151"/>
  <c r="J25" i="151"/>
  <c r="I25" i="151"/>
  <c r="H25" i="151"/>
  <c r="G25" i="151"/>
  <c r="F25" i="151"/>
  <c r="E25" i="151"/>
  <c r="D25" i="15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E25" i="150"/>
  <c r="AD25" i="150"/>
  <c r="AC25" i="150"/>
  <c r="AB25" i="150"/>
  <c r="AA25" i="150"/>
  <c r="Z25" i="150"/>
  <c r="Y25" i="150"/>
  <c r="X25" i="150"/>
  <c r="W25" i="150"/>
  <c r="V25" i="150"/>
  <c r="U25" i="150"/>
  <c r="T25" i="150"/>
  <c r="S25" i="150"/>
  <c r="R25" i="150"/>
  <c r="Q25" i="150"/>
  <c r="P25" i="150"/>
  <c r="O25" i="150"/>
  <c r="N25" i="150"/>
  <c r="M25" i="150"/>
  <c r="L25" i="150"/>
  <c r="K25" i="150"/>
  <c r="J25" i="150"/>
  <c r="I25" i="150"/>
  <c r="H25" i="150"/>
  <c r="G25" i="150"/>
  <c r="F25" i="150"/>
  <c r="E25" i="150"/>
  <c r="D25" i="150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E25" i="149"/>
  <c r="AD25" i="149"/>
  <c r="AC25" i="149"/>
  <c r="AB25" i="149"/>
  <c r="AA25" i="149"/>
  <c r="Z25" i="149"/>
  <c r="Y25" i="149"/>
  <c r="X25" i="149"/>
  <c r="W25" i="149"/>
  <c r="V25" i="149"/>
  <c r="U25" i="149"/>
  <c r="T25" i="149"/>
  <c r="S25" i="149"/>
  <c r="R25" i="149"/>
  <c r="Q25" i="149"/>
  <c r="P25" i="149"/>
  <c r="O25" i="149"/>
  <c r="N25" i="149"/>
  <c r="M25" i="149"/>
  <c r="L25" i="149"/>
  <c r="K25" i="149"/>
  <c r="J25" i="149"/>
  <c r="I25" i="149"/>
  <c r="H25" i="149"/>
  <c r="G25" i="149"/>
  <c r="F25" i="149"/>
  <c r="E25" i="149"/>
  <c r="D25" i="149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D31" i="149" l="1"/>
  <c r="H31" i="149"/>
  <c r="L31" i="149"/>
  <c r="P31" i="149"/>
  <c r="T31" i="149"/>
  <c r="X31" i="149"/>
  <c r="AB31" i="149"/>
  <c r="AF31" i="149"/>
  <c r="D31" i="150"/>
  <c r="H31" i="150"/>
  <c r="L31" i="150"/>
  <c r="P31" i="150"/>
  <c r="T31" i="150"/>
  <c r="X31" i="150"/>
  <c r="AB31" i="150"/>
  <c r="AF31" i="150"/>
  <c r="D31" i="151"/>
  <c r="H31" i="151"/>
  <c r="L31" i="151"/>
  <c r="P31" i="151"/>
  <c r="T31" i="151"/>
  <c r="X31" i="151"/>
  <c r="AB31" i="151"/>
  <c r="AF31" i="151"/>
  <c r="B39" i="152"/>
  <c r="F39" i="152"/>
  <c r="J39" i="152"/>
  <c r="N39" i="152"/>
  <c r="R39" i="152"/>
  <c r="V39" i="152"/>
  <c r="Z39" i="152"/>
  <c r="AD39" i="152"/>
  <c r="C47" i="152"/>
  <c r="G47" i="152"/>
  <c r="K47" i="152"/>
  <c r="O47" i="152"/>
  <c r="S47" i="152"/>
  <c r="W47" i="152"/>
  <c r="AA47" i="152"/>
  <c r="AE47" i="152"/>
  <c r="AH43" i="152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AH23" i="149" s="1"/>
  <c r="F11" i="145" s="1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Q64" i="149" s="1"/>
  <c r="Q70" i="149" s="1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G64" i="149" s="1"/>
  <c r="AG70" i="149" s="1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E64" i="150" s="1"/>
  <c r="E70" i="150" s="1"/>
  <c r="G31" i="150"/>
  <c r="I31" i="150"/>
  <c r="K31" i="150"/>
  <c r="M31" i="150"/>
  <c r="M64" i="150" s="1"/>
  <c r="M70" i="150" s="1"/>
  <c r="O31" i="150"/>
  <c r="Q31" i="150"/>
  <c r="S31" i="150"/>
  <c r="U31" i="150"/>
  <c r="U64" i="150" s="1"/>
  <c r="U70" i="150" s="1"/>
  <c r="W31" i="150"/>
  <c r="Y31" i="150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G64" i="151" s="1"/>
  <c r="G70" i="151" s="1"/>
  <c r="I31" i="151"/>
  <c r="K31" i="151"/>
  <c r="M31" i="151"/>
  <c r="O31" i="151"/>
  <c r="O64" i="151" s="1"/>
  <c r="O70" i="151" s="1"/>
  <c r="Q31" i="151"/>
  <c r="S31" i="151"/>
  <c r="U31" i="151"/>
  <c r="W31" i="151"/>
  <c r="W64" i="151" s="1"/>
  <c r="W70" i="151" s="1"/>
  <c r="Y31" i="151"/>
  <c r="AA31" i="15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A64" i="151" l="1"/>
  <c r="AA70" i="151" s="1"/>
  <c r="S64" i="151"/>
  <c r="S70" i="151" s="1"/>
  <c r="K64" i="151"/>
  <c r="K70" i="151" s="1"/>
  <c r="C64" i="151"/>
  <c r="C70" i="151" s="1"/>
  <c r="Y64" i="150"/>
  <c r="Y70" i="150" s="1"/>
  <c r="I64" i="150"/>
  <c r="I70" i="150" s="1"/>
  <c r="AH23" i="151"/>
  <c r="H11" i="145" s="1"/>
  <c r="B64" i="150"/>
  <c r="B70" i="150" s="1"/>
  <c r="B64" i="149"/>
  <c r="B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B70" i="151" s="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D41" i="148"/>
  <c r="AC41" i="148"/>
  <c r="AB41" i="148"/>
  <c r="AA41" i="148"/>
  <c r="Z41" i="148"/>
  <c r="Y41" i="148"/>
  <c r="X41" i="148"/>
  <c r="W41" i="148"/>
  <c r="V41" i="148"/>
  <c r="U41" i="148"/>
  <c r="T41" i="148"/>
  <c r="S41" i="148"/>
  <c r="R41" i="148"/>
  <c r="Q41" i="148"/>
  <c r="P41" i="148"/>
  <c r="O41" i="148"/>
  <c r="N41" i="148"/>
  <c r="M41" i="148"/>
  <c r="L41" i="148"/>
  <c r="K41" i="148"/>
  <c r="J41" i="148"/>
  <c r="I41" i="148"/>
  <c r="H41" i="148"/>
  <c r="G41" i="148"/>
  <c r="F41" i="148"/>
  <c r="E41" i="148"/>
  <c r="D41" i="148"/>
  <c r="C41" i="148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C33" i="148"/>
  <c r="AB33" i="148"/>
  <c r="AA33" i="148"/>
  <c r="Z33" i="148"/>
  <c r="Y33" i="148"/>
  <c r="X33" i="148"/>
  <c r="W33" i="148"/>
  <c r="V33" i="148"/>
  <c r="U33" i="148"/>
  <c r="T33" i="148"/>
  <c r="S33" i="148"/>
  <c r="R33" i="148"/>
  <c r="Q33" i="148"/>
  <c r="P33" i="148"/>
  <c r="O33" i="148"/>
  <c r="N33" i="148"/>
  <c r="M33" i="148"/>
  <c r="L33" i="148"/>
  <c r="K33" i="148"/>
  <c r="J33" i="148"/>
  <c r="I33" i="148"/>
  <c r="H33" i="148"/>
  <c r="G33" i="148"/>
  <c r="F33" i="148"/>
  <c r="E33" i="148"/>
  <c r="D33" i="148"/>
  <c r="C33" i="148"/>
  <c r="B33" i="148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C17" i="147"/>
  <c r="AB17" i="147"/>
  <c r="AA17" i="147"/>
  <c r="Z17" i="147"/>
  <c r="Y17" i="147"/>
  <c r="X17" i="147"/>
  <c r="W17" i="147"/>
  <c r="V17" i="147"/>
  <c r="U17" i="147"/>
  <c r="T17" i="147"/>
  <c r="S17" i="147"/>
  <c r="R17" i="147"/>
  <c r="Q17" i="147"/>
  <c r="P17" i="147"/>
  <c r="O17" i="147"/>
  <c r="N17" i="147"/>
  <c r="M17" i="147"/>
  <c r="L17" i="147"/>
  <c r="K17" i="147"/>
  <c r="J17" i="147"/>
  <c r="I17" i="147"/>
  <c r="H17" i="147"/>
  <c r="G17" i="147"/>
  <c r="F17" i="147"/>
  <c r="E17" i="147"/>
  <c r="D17" i="147"/>
  <c r="C17" i="147"/>
  <c r="B17" i="147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F41" i="146"/>
  <c r="AE41" i="146"/>
  <c r="AD41" i="146"/>
  <c r="AC41" i="146"/>
  <c r="AB41" i="146"/>
  <c r="AA41" i="146"/>
  <c r="Z41" i="146"/>
  <c r="Y41" i="146"/>
  <c r="X41" i="146"/>
  <c r="W41" i="146"/>
  <c r="V41" i="146"/>
  <c r="U41" i="146"/>
  <c r="T41" i="146"/>
  <c r="S41" i="146"/>
  <c r="R41" i="146"/>
  <c r="Q41" i="146"/>
  <c r="P41" i="146"/>
  <c r="O41" i="146"/>
  <c r="N41" i="146"/>
  <c r="M41" i="146"/>
  <c r="L41" i="146"/>
  <c r="K41" i="146"/>
  <c r="J41" i="146"/>
  <c r="I41" i="146"/>
  <c r="H41" i="146"/>
  <c r="G41" i="146"/>
  <c r="F41" i="146"/>
  <c r="E41" i="146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E33" i="146"/>
  <c r="AD33" i="146"/>
  <c r="AC33" i="146"/>
  <c r="AB33" i="146"/>
  <c r="AA33" i="146"/>
  <c r="Z33" i="146"/>
  <c r="Y33" i="146"/>
  <c r="X33" i="146"/>
  <c r="W33" i="146"/>
  <c r="V33" i="146"/>
  <c r="U33" i="146"/>
  <c r="T33" i="146"/>
  <c r="S33" i="146"/>
  <c r="R33" i="146"/>
  <c r="Q33" i="146"/>
  <c r="P33" i="146"/>
  <c r="O33" i="146"/>
  <c r="N33" i="146"/>
  <c r="M33" i="146"/>
  <c r="L33" i="146"/>
  <c r="K33" i="146"/>
  <c r="J33" i="146"/>
  <c r="I33" i="146"/>
  <c r="H33" i="146"/>
  <c r="G33" i="146"/>
  <c r="F33" i="146"/>
  <c r="E33" i="146"/>
  <c r="D33" i="146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D39" i="146" l="1"/>
  <c r="H39" i="146"/>
  <c r="L39" i="146"/>
  <c r="P39" i="146"/>
  <c r="T39" i="146"/>
  <c r="X39" i="146"/>
  <c r="AB39" i="146"/>
  <c r="AF39" i="146"/>
  <c r="E47" i="146"/>
  <c r="I47" i="146"/>
  <c r="M47" i="146"/>
  <c r="Q47" i="146"/>
  <c r="U47" i="146"/>
  <c r="Y47" i="146"/>
  <c r="AC47" i="146"/>
  <c r="AG47" i="146"/>
  <c r="B23" i="147"/>
  <c r="F23" i="147"/>
  <c r="J23" i="147"/>
  <c r="N23" i="147"/>
  <c r="R23" i="147"/>
  <c r="V23" i="147"/>
  <c r="Z23" i="147"/>
  <c r="AD23" i="147"/>
  <c r="B39" i="148"/>
  <c r="F39" i="148"/>
  <c r="J39" i="148"/>
  <c r="N39" i="148"/>
  <c r="R39" i="148"/>
  <c r="V39" i="148"/>
  <c r="Z39" i="148"/>
  <c r="AD39" i="148"/>
  <c r="C47" i="148"/>
  <c r="G47" i="148"/>
  <c r="K47" i="148"/>
  <c r="O47" i="148"/>
  <c r="S47" i="148"/>
  <c r="W47" i="148"/>
  <c r="AA47" i="148"/>
  <c r="AE47" i="148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M69" i="40" s="1"/>
  <c r="N68" i="40"/>
  <c r="O68" i="40"/>
  <c r="P68" i="40"/>
  <c r="Q68" i="40"/>
  <c r="Q69" i="40" s="1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U39" i="40" s="1"/>
  <c r="V33" i="40"/>
  <c r="W33" i="40"/>
  <c r="X33" i="40"/>
  <c r="X39" i="40" s="1"/>
  <c r="Y33" i="40"/>
  <c r="Z33" i="40"/>
  <c r="Z39" i="40" s="1"/>
  <c r="AA33" i="40"/>
  <c r="AB33" i="40"/>
  <c r="AB39" i="40" s="1"/>
  <c r="AC33" i="40"/>
  <c r="AD33" i="40"/>
  <c r="AE33" i="40"/>
  <c r="AF33" i="40"/>
  <c r="AF39" i="40" s="1"/>
  <c r="AG33" i="40"/>
  <c r="T35" i="40"/>
  <c r="T39" i="40" s="1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V39" i="40"/>
  <c r="AD39" i="40"/>
  <c r="T41" i="40"/>
  <c r="U41" i="40"/>
  <c r="V41" i="40"/>
  <c r="W41" i="40"/>
  <c r="X41" i="40"/>
  <c r="Y41" i="40"/>
  <c r="Z41" i="40"/>
  <c r="AA41" i="40"/>
  <c r="AB41" i="40"/>
  <c r="AB47" i="40" s="1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W47" i="40"/>
  <c r="AA47" i="40"/>
  <c r="AE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U23" i="40" s="1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Y23" i="40"/>
  <c r="AC23" i="40"/>
  <c r="AG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T47" i="40" l="1"/>
  <c r="AE39" i="40"/>
  <c r="AA39" i="40"/>
  <c r="W39" i="40"/>
  <c r="V23" i="40"/>
  <c r="Z47" i="40"/>
  <c r="AG39" i="40"/>
  <c r="AC39" i="40"/>
  <c r="Y39" i="40"/>
  <c r="Z23" i="40"/>
  <c r="AD47" i="40"/>
  <c r="AF47" i="40"/>
  <c r="X47" i="40"/>
  <c r="AD23" i="40"/>
  <c r="V47" i="40"/>
  <c r="AF69" i="40"/>
  <c r="AB69" i="40"/>
  <c r="X69" i="40"/>
  <c r="T69" i="40"/>
  <c r="P69" i="40"/>
  <c r="AF23" i="40"/>
  <c r="AB23" i="40"/>
  <c r="AB64" i="40" s="1"/>
  <c r="AB70" i="40" s="1"/>
  <c r="X23" i="40"/>
  <c r="T23" i="40"/>
  <c r="T64" i="40" s="1"/>
  <c r="AE23" i="40"/>
  <c r="AA23" i="40"/>
  <c r="W23" i="40"/>
  <c r="AG47" i="40"/>
  <c r="AC47" i="40"/>
  <c r="Y47" i="40"/>
  <c r="Y64" i="40" s="1"/>
  <c r="Y70" i="40" s="1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Z64" i="40" s="1"/>
  <c r="Z70" i="40" s="1"/>
  <c r="X31" i="40"/>
  <c r="X64" i="40" s="1"/>
  <c r="X70" i="40" s="1"/>
  <c r="V31" i="40"/>
  <c r="V64" i="40" s="1"/>
  <c r="V70" i="40" s="1"/>
  <c r="T31" i="40"/>
  <c r="AH30" i="40"/>
  <c r="B18" i="145" s="1"/>
  <c r="J18" i="145" s="1"/>
  <c r="AG31" i="40"/>
  <c r="AE31" i="40"/>
  <c r="AE64" i="40" s="1"/>
  <c r="AE70" i="40" s="1"/>
  <c r="AC31" i="40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AD64" i="40"/>
  <c r="AD70" i="40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C69" i="40" s="1"/>
  <c r="D68" i="40"/>
  <c r="D69" i="40" s="1"/>
  <c r="E68" i="40"/>
  <c r="F68" i="40"/>
  <c r="G68" i="40"/>
  <c r="H68" i="40"/>
  <c r="H69" i="40" s="1"/>
  <c r="I68" i="40"/>
  <c r="J68" i="40"/>
  <c r="K68" i="40"/>
  <c r="L68" i="40"/>
  <c r="L69" i="40" s="1"/>
  <c r="B68" i="40"/>
  <c r="C17" i="40"/>
  <c r="Q39" i="40" l="1"/>
  <c r="M39" i="40"/>
  <c r="AG64" i="40"/>
  <c r="AG70" i="40" s="1"/>
  <c r="AF64" i="40"/>
  <c r="AF70" i="40" s="1"/>
  <c r="P47" i="40"/>
  <c r="O39" i="40"/>
  <c r="I69" i="40"/>
  <c r="E69" i="40"/>
  <c r="K69" i="40"/>
  <c r="G69" i="40"/>
  <c r="R47" i="40"/>
  <c r="N47" i="40"/>
  <c r="AC64" i="40"/>
  <c r="AC70" i="40" s="1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P64" i="40" s="1"/>
  <c r="P70" i="40" s="1"/>
  <c r="O23" i="40"/>
  <c r="O64" i="40" s="1"/>
  <c r="O70" i="40" s="1"/>
  <c r="N23" i="40"/>
  <c r="M23" i="40"/>
  <c r="M64" i="40" s="1"/>
  <c r="M70" i="40" s="1"/>
  <c r="R64" i="40" l="1"/>
  <c r="R70" i="40" s="1"/>
  <c r="S64" i="40"/>
  <c r="S70" i="40" s="1"/>
  <c r="AH69" i="40"/>
  <c r="Q64" i="40"/>
  <c r="Q70" i="40" s="1"/>
  <c r="N64" i="40"/>
  <c r="N70" i="40" s="1"/>
  <c r="C41" i="40"/>
  <c r="D41" i="40"/>
  <c r="E41" i="40"/>
  <c r="E47" i="40" s="1"/>
  <c r="F41" i="40"/>
  <c r="G41" i="40"/>
  <c r="H41" i="40"/>
  <c r="I41" i="40"/>
  <c r="I47" i="40" s="1"/>
  <c r="J41" i="40"/>
  <c r="K41" i="40"/>
  <c r="L41" i="40"/>
  <c r="C43" i="40"/>
  <c r="C47" i="40" s="1"/>
  <c r="D43" i="40"/>
  <c r="E43" i="40"/>
  <c r="F43" i="40"/>
  <c r="G43" i="40"/>
  <c r="H43" i="40"/>
  <c r="I43" i="40"/>
  <c r="J43" i="40"/>
  <c r="K43" i="40"/>
  <c r="K47" i="40" s="1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D39" i="40" s="1"/>
  <c r="E33" i="40"/>
  <c r="F33" i="40"/>
  <c r="G33" i="40"/>
  <c r="H33" i="40"/>
  <c r="H39" i="40" s="1"/>
  <c r="I33" i="40"/>
  <c r="J33" i="40"/>
  <c r="K33" i="40"/>
  <c r="L33" i="40"/>
  <c r="L39" i="40" s="1"/>
  <c r="C35" i="40"/>
  <c r="D35" i="40"/>
  <c r="E35" i="40"/>
  <c r="E39" i="40" s="1"/>
  <c r="F35" i="40"/>
  <c r="F39" i="40" s="1"/>
  <c r="G35" i="40"/>
  <c r="H35" i="40"/>
  <c r="I35" i="40"/>
  <c r="J35" i="40"/>
  <c r="J39" i="40" s="1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C31" i="40" s="1"/>
  <c r="D25" i="40"/>
  <c r="E25" i="40"/>
  <c r="F25" i="40"/>
  <c r="G25" i="40"/>
  <c r="G31" i="40" s="1"/>
  <c r="H25" i="40"/>
  <c r="I25" i="40"/>
  <c r="J25" i="40"/>
  <c r="K25" i="40"/>
  <c r="K31" i="40" s="1"/>
  <c r="L25" i="40"/>
  <c r="C29" i="40"/>
  <c r="D29" i="40"/>
  <c r="E29" i="40"/>
  <c r="F29" i="40"/>
  <c r="G29" i="40"/>
  <c r="H29" i="40"/>
  <c r="I29" i="40"/>
  <c r="I31" i="40" s="1"/>
  <c r="J29" i="40"/>
  <c r="K29" i="40"/>
  <c r="L29" i="40"/>
  <c r="B29" i="40"/>
  <c r="AH27" i="40"/>
  <c r="B15" i="145" s="1"/>
  <c r="J15" i="145" s="1"/>
  <c r="B25" i="40"/>
  <c r="D17" i="40"/>
  <c r="E17" i="40"/>
  <c r="E23" i="40" s="1"/>
  <c r="F17" i="40"/>
  <c r="G17" i="40"/>
  <c r="H17" i="40"/>
  <c r="I17" i="40"/>
  <c r="J17" i="40"/>
  <c r="K17" i="40"/>
  <c r="K23" i="40" s="1"/>
  <c r="L17" i="40"/>
  <c r="C19" i="40"/>
  <c r="C23" i="40" s="1"/>
  <c r="D19" i="40"/>
  <c r="E19" i="40"/>
  <c r="F19" i="40"/>
  <c r="G19" i="40"/>
  <c r="G23" i="40" s="1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30" i="40"/>
  <c r="D30" i="40"/>
  <c r="E30" i="40"/>
  <c r="F30" i="40"/>
  <c r="G30" i="40"/>
  <c r="H30" i="40"/>
  <c r="I30" i="40"/>
  <c r="J30" i="40"/>
  <c r="K30" i="40"/>
  <c r="L30" i="40"/>
  <c r="E31" i="40"/>
  <c r="C38" i="40"/>
  <c r="D38" i="40"/>
  <c r="E38" i="40"/>
  <c r="F38" i="40"/>
  <c r="G38" i="40"/>
  <c r="H38" i="40"/>
  <c r="I38" i="40"/>
  <c r="J38" i="40"/>
  <c r="K38" i="40"/>
  <c r="L38" i="40"/>
  <c r="I39" i="40"/>
  <c r="C46" i="40"/>
  <c r="D46" i="40"/>
  <c r="E46" i="40"/>
  <c r="F46" i="40"/>
  <c r="G46" i="40"/>
  <c r="H46" i="40"/>
  <c r="I46" i="40"/>
  <c r="J46" i="40"/>
  <c r="K46" i="40"/>
  <c r="L46" i="40"/>
  <c r="G47" i="40"/>
  <c r="B38" i="40"/>
  <c r="I23" i="40" l="1"/>
  <c r="AH19" i="40"/>
  <c r="B7" i="145" s="1"/>
  <c r="J7" i="145" s="1"/>
  <c r="L31" i="40"/>
  <c r="H31" i="40"/>
  <c r="D31" i="40"/>
  <c r="AH37" i="40"/>
  <c r="B25" i="145" s="1"/>
  <c r="J25" i="145" s="1"/>
  <c r="K39" i="40"/>
  <c r="G39" i="40"/>
  <c r="G64" i="40" s="1"/>
  <c r="G70" i="40" s="1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K64" i="40"/>
  <c r="K70" i="40" s="1"/>
  <c r="I64" i="40"/>
  <c r="I70" i="40" s="1"/>
  <c r="E64" i="40"/>
  <c r="E70" i="40" s="1"/>
  <c r="B23" i="40"/>
  <c r="D64" i="40" l="1"/>
  <c r="D70" i="40" s="1"/>
  <c r="L64" i="40"/>
  <c r="L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<sst xmlns="http://schemas.openxmlformats.org/spreadsheetml/2006/main" count="782" uniqueCount="148">
  <si>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</si>
  <si>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</si>
  <si>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</si>
  <si>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</si>
  <si>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</si>
  <si>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</si>
  <si>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</si>
  <si>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</si>
  <si>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</si>
  <si>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</si>
  <si>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</si>
  <si>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</si>
  <si>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</si>
  <si>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</si>
  <si>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</si>
  <si>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</si>
  <si>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</si>
  <si>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</si>
  <si>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</si>
  <si>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</si>
  <si>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</si>
  <si>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</si>
  <si>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</si>
  <si>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</si>
  <si>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</si>
  <si>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</si>
  <si>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</si>
  <si>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</si>
  <si>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</si>
  <si>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</si>
  <si>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</si>
  <si>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</si>
  <si>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</si>
  <si>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</si>
  <si>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</si>
  <si>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</si>
  <si>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</si>
  <si>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</si>
  <si>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</si>
  <si>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</si>
  <si>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</si>
  <si>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</si>
  <si>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</si>
  <si>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</si>
  <si>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</si>
  <si>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</si>
  <si>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</si>
  <si>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</si>
  <si>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</si>
  <si>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</si>
  <si>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</si>
  <si>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</si>
  <si>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</si>
  <si>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</si>
  <si>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</si>
  <si>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</si>
  <si>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</si>
  <si>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</si>
  <si>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</si>
  <si>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</si>
  <si>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</si>
  <si>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</si>
  <si>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</si>
  <si>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</si>
  <si>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</si>
  <si>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</si>
  <si>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</si>
  <si>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</si>
  <si>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</si>
  <si>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</si>
  <si>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</si>
  <si>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</si>
  <si>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</si>
  <si>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</si>
  <si>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</si>
  <si>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</si>
  <si>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</si>
  <si>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</si>
  <si>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</si>
  <si>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</si>
  <si>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</si>
  <si>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</si>
  <si>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</si>
  <si>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</si>
  <si>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</si>
  <si>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</si>
  <si>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</si>
  <si>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</si>
  <si>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</si>
  <si>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</si>
  <si>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</si>
  <si>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</si>
  <si>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</si>
  <si>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</si>
  <si>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</si>
  <si>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</si>
  <si>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</si>
  <si>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</si>
  <si>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</si>
  <si>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</si>
  <si>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</si>
  <si>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</si>
  <si>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</si>
  <si>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</si>
  <si>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</si>
  <si>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</si>
  <si>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</si>
  <si>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</si>
  <si>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</si>
  <si>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</si>
  <si>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</si>
  <si>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</si>
  <si>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</si>
  <si>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</si>
  <si>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</si>
  <si>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</si>
  <si>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</si>
  <si>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</si>
  <si>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</si>
  <si>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</si>
  <si>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</si>
  <si>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R/F 13.50</t>
  </si>
  <si>
    <t>MAL REGISTRO DE 1$</t>
  </si>
  <si>
    <t>3 BS sobrante period</t>
  </si>
  <si>
    <t>R/F 44.30</t>
  </si>
  <si>
    <t>MAL REGISTRO DE</t>
  </si>
  <si>
    <t>1.000.000$</t>
  </si>
  <si>
    <t>R/F 15.30</t>
  </si>
  <si>
    <t>R/F 11.50</t>
  </si>
  <si>
    <t>R/F 10.50</t>
  </si>
  <si>
    <t>R/F 1.50</t>
  </si>
  <si>
    <t>R/F 14.00</t>
  </si>
  <si>
    <t>R/F 41.50</t>
  </si>
  <si>
    <t xml:space="preserve">cuenta cobrada por </t>
  </si>
  <si>
    <t>menos #1599</t>
  </si>
  <si>
    <t>monto 4.46 bs</t>
  </si>
  <si>
    <t>r/f 33.00</t>
  </si>
  <si>
    <t>r/f 18.60</t>
  </si>
  <si>
    <t>faltante en efectivo</t>
  </si>
  <si>
    <t>mal registro de 2.52$</t>
  </si>
  <si>
    <t>r/f 14.00</t>
  </si>
  <si>
    <t>nota credito de 5$</t>
  </si>
  <si>
    <t>r/f 55.30</t>
  </si>
  <si>
    <t>r/f 15.70</t>
  </si>
  <si>
    <t>r/f 65.50</t>
  </si>
  <si>
    <t>r/f 2.30</t>
  </si>
  <si>
    <t>r/f 1.00</t>
  </si>
  <si>
    <t>R/F 12.80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</si>
</sst>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 &quot;Bs.&quot;\ * #,##0.00_ ;_ &quot;Bs.&quot;\ * \-#,##0.00_ ;_ &quot;Bs.&quot;\ * &quot;-&quot;??_ ;_ @_ "/>
    <numFmt numFmtId="43" formatCode="_ * #,##0.00_ ;_ * \-#,##0.00_ ;_ * &quot;-&quot;??_ ;_ @_ "/>
    <numFmt numFmtId="164" formatCode="_ &quot;Bs. .M&quot;\ * #,##0.00_ ;_ &quot;Bs. .M&quot;\ * \-#,##0.00_ ;_ &quot;Bs. .M&quot;\ * &quot;-&quot;??_ ;_ @_ "/>
    <numFmt numFmtId="165" formatCode="_ &quot;Bs. l&quot;\ * #,##0.00_ ;_ &quot;Bs. l&quot;\ * \-#,##0.00_ ;_ &quot;Bs. l&quot;\ * &quot;-&quot;??_ ;_ @_ "/>
    <numFmt numFmtId="166" formatCode="&quot;Bs.S&quot;\ #,##0.00"/>
    <numFmt numFmtId="167" formatCode="_ [$Bs.S-200A]\ * #,##0.00_ ;_ [$Bs.S-200A]\ * \-#,##0.00_ ;_ [$Bs.S-200A]\ * &quot;-&quot;??_ ;_ @_ "/>
    <numFmt numFmtId="168" formatCode="_-[$$-540A]* #,##0.00_ ;_-[$$-540A]* \-#,##0.00\ ;_-[$$-540A]* &quot;-&quot;??_ ;_-@_ "/>
    <numFmt numFmtId="169" formatCode="_-* #,##0.00\ [$€-C0A]_-;\-* #,##0.00\ [$€-C0A]_-;_-* &quot;-&quot;??\ [$€-C0A]_-;_-@_-"/>
    <numFmt numFmtId="170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4" fontId="6" fillId="3" borderId="4" xfId="0" applyNumberFormat="1" applyFont="1" applyFill="1" applyBorder="1" applyAlignment="1" applyProtection="1">
      <alignment vertical="center"/>
      <protection locked="0"/>
    </xf>
    <xf numFmtId="164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7" fontId="7" fillId="5" borderId="1" xfId="0" applyNumberFormat="1" applyFont="1" applyFill="1" applyBorder="1" applyProtection="1"/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Alignment="1" applyProtection="1">
      <alignment horizontal="left"/>
    </xf>
    <xf numFmtId="167" fontId="7" fillId="0" borderId="1" xfId="0" applyNumberFormat="1" applyFont="1" applyBorder="1" applyProtection="1"/>
    <xf numFmtId="167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6" fontId="6" fillId="7" borderId="1" xfId="0" applyNumberFormat="1" applyFont="1" applyFill="1" applyBorder="1" applyAlignment="1" applyProtection="1">
      <alignment vertical="center"/>
      <protection locked="0"/>
    </xf>
    <xf numFmtId="168" fontId="7" fillId="5" borderId="9" xfId="0" applyNumberFormat="1" applyFont="1" applyFill="1" applyBorder="1" applyProtection="1"/>
    <xf numFmtId="169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0" fontId="7" fillId="0" borderId="5" xfId="0" applyNumberFormat="1" applyFont="1" applyBorder="1" applyAlignment="1" applyProtection="1">
      <alignment horizontal="left" vertical="center" wrapText="1"/>
      <protection locked="0"/>
    </xf>
    <xf numFmtId="170" fontId="0" fillId="0" borderId="1" xfId="0" applyNumberFormat="1" applyBorder="1" applyProtection="1">
      <protection locked="0"/>
    </xf>
    <xf numFmtId="170" fontId="0" fillId="0" borderId="0" xfId="0" applyNumberFormat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168" fontId="0" fillId="0" borderId="1" xfId="0" applyNumberFormat="1" applyBorder="1" applyProtection="1">
      <protection locked="0"/>
    </xf>
    <xf numFmtId="168" fontId="0" fillId="0" borderId="9" xfId="0" applyNumberFormat="1" applyBorder="1" applyProtection="1">
      <protection locked="0"/>
    </xf>
    <xf numFmtId="168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7" fontId="7" fillId="0" borderId="1" xfId="0" applyNumberFormat="1" applyFont="1" applyFill="1" applyBorder="1" applyProtection="1">
      <protection locked="0"/>
    </xf>
    <xf numFmtId="167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6" fontId="12" fillId="5" borderId="9" xfId="0" applyNumberFormat="1" applyFont="1" applyFill="1" applyBorder="1" applyAlignment="1" applyProtection="1">
      <alignment vertical="center"/>
    </xf>
    <xf numFmtId="166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7" fontId="6" fillId="3" borderId="11" xfId="0" applyNumberFormat="1" applyFont="1" applyFill="1" applyBorder="1" applyAlignment="1" applyProtection="1">
      <alignment horizontal="center"/>
    </xf>
    <xf numFmtId="167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7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4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4" fontId="6" fillId="3" borderId="4" xfId="0" applyNumberFormat="1" applyFont="1" applyFill="1" applyBorder="1" applyAlignment="1" applyProtection="1">
      <alignment horizontal="center" vertical="center"/>
    </xf>
    <xf numFmtId="166" fontId="6" fillId="7" borderId="1" xfId="0" applyNumberFormat="1" applyFont="1" applyFill="1" applyBorder="1" applyAlignment="1" applyProtection="1">
      <alignment vertical="center"/>
    </xf>
    <xf numFmtId="170" fontId="0" fillId="0" borderId="1" xfId="0" applyNumberFormat="1" applyBorder="1" applyProtection="1"/>
    <xf numFmtId="170" fontId="7" fillId="0" borderId="1" xfId="0" applyNumberFormat="1" applyFont="1" applyBorder="1" applyProtection="1"/>
    <xf numFmtId="169" fontId="12" fillId="0" borderId="9" xfId="0" applyNumberFormat="1" applyFont="1" applyFill="1" applyBorder="1" applyAlignment="1" applyProtection="1">
      <alignment vertical="center"/>
    </xf>
    <xf numFmtId="168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6" fontId="5" fillId="7" borderId="1" xfId="0" applyNumberFormat="1" applyFont="1" applyFill="1" applyBorder="1" applyProtection="1"/>
    <xf numFmtId="170" fontId="0" fillId="0" borderId="0" xfId="0" applyNumberFormat="1" applyProtection="1"/>
    <xf numFmtId="167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0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xmlns="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80498.990000000005</v>
      </c>
      <c r="C2" s="43">
        <f>MODELO!AH12</f>
        <v>27661.3</v>
      </c>
      <c r="D2" s="43">
        <f>EXQUISITECES!AH12</f>
        <v>11396.130000000001</v>
      </c>
      <c r="E2" s="43">
        <f>HOYADA!AH12</f>
        <v>13645.32</v>
      </c>
      <c r="F2" s="43">
        <f>FARMASTOP!AH12</f>
        <v>2866.54</v>
      </c>
      <c r="G2" s="43">
        <f>BOCAS!AH12</f>
        <v>3076.3999999999996</v>
      </c>
      <c r="H2" s="43">
        <f>LAGUNETICA!AH12</f>
        <v>17943.289999999997</v>
      </c>
      <c r="I2" s="43">
        <f>SANANTONIO!AH12</f>
        <v>0</v>
      </c>
      <c r="J2" s="43">
        <f>SUM(B2:I2)</f>
        <v>157087.97000000003</v>
      </c>
    </row>
    <row r="3" spans="1:10" x14ac:dyDescent="0.25">
      <c r="A3" s="46" t="s">
        <v>0</v>
      </c>
      <c r="B3" s="43">
        <f>AUTOMERCADO!AH15</f>
        <v>1411.5</v>
      </c>
      <c r="C3" s="43">
        <f>MODELO!AH15</f>
        <v>699.4</v>
      </c>
      <c r="D3" s="43">
        <f>EXQUISITECES!AH15</f>
        <v>147</v>
      </c>
      <c r="E3" s="43">
        <f>HOYADA!AH15</f>
        <v>995</v>
      </c>
      <c r="F3" s="43">
        <f>FARMASTOP!AH15</f>
        <v>16.55</v>
      </c>
      <c r="G3" s="43">
        <f>BOCAS!AH15</f>
        <v>45.9</v>
      </c>
      <c r="H3" s="43">
        <f>LAGUNETICA!AH15</f>
        <v>764.9</v>
      </c>
      <c r="I3" s="43">
        <f>SANANTONIO!AH15</f>
        <v>0</v>
      </c>
      <c r="J3" s="43">
        <f t="shared" ref="J3:J52" si="0">SUM(B3:I3)</f>
        <v>4080.2500000000005</v>
      </c>
    </row>
    <row r="4" spans="1:10" x14ac:dyDescent="0.25">
      <c r="A4" s="73" t="s">
        <v>20</v>
      </c>
      <c r="B4" s="43">
        <f>AUTOMERCADO!AH16</f>
        <v>8195</v>
      </c>
      <c r="C4" s="43">
        <f>MODELO!AH16</f>
        <v>2464</v>
      </c>
      <c r="D4" s="43">
        <f>EXQUISITECES!AH16</f>
        <v>1232</v>
      </c>
      <c r="E4" s="43">
        <f>HOYADA!AH16</f>
        <v>809</v>
      </c>
      <c r="F4" s="43">
        <f>FARMASTOP!AH16</f>
        <v>227</v>
      </c>
      <c r="G4" s="43">
        <f>BOCAS!AH16</f>
        <v>358</v>
      </c>
      <c r="H4" s="43">
        <f>LAGUNETICA!AH16</f>
        <v>1436</v>
      </c>
      <c r="I4" s="43">
        <f>SANANTONIO!AH16</f>
        <v>0</v>
      </c>
      <c r="J4" s="43">
        <f t="shared" si="0"/>
        <v>14721</v>
      </c>
    </row>
    <row r="5" spans="1:10" x14ac:dyDescent="0.25">
      <c r="A5" s="46" t="s">
        <v>27</v>
      </c>
      <c r="B5" s="43">
        <f>AUTOMERCADO!AH17</f>
        <v>38024.799999999996</v>
      </c>
      <c r="C5" s="43">
        <f>MODELO!AH17</f>
        <v>11432.960000000001</v>
      </c>
      <c r="D5" s="43">
        <f>EXQUISITECES!AH17</f>
        <v>5716.4799999999987</v>
      </c>
      <c r="E5" s="43">
        <f>HOYADA!AH17</f>
        <v>3753.76</v>
      </c>
      <c r="F5" s="43">
        <f>FARMASTOP!AH17</f>
        <v>1053.2799999999997</v>
      </c>
      <c r="G5" s="43">
        <f>BOCAS!AH17</f>
        <v>1664.7</v>
      </c>
      <c r="H5" s="43">
        <f>LAGUNETICA!AH17</f>
        <v>6663.04</v>
      </c>
      <c r="I5" s="43">
        <f>SANANTONIO!AH17</f>
        <v>0</v>
      </c>
      <c r="J5" s="43">
        <f t="shared" si="0"/>
        <v>68309.01999999999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8195</v>
      </c>
      <c r="C10" s="43">
        <f>MODELO!AH22</f>
        <v>2464</v>
      </c>
      <c r="D10" s="43">
        <f>EXQUISITECES!AH22</f>
        <v>1232</v>
      </c>
      <c r="E10" s="43">
        <f>HOYADA!AH22</f>
        <v>809</v>
      </c>
      <c r="F10" s="43">
        <f>FARMASTOP!AH22</f>
        <v>227</v>
      </c>
      <c r="G10" s="43">
        <f>BOCAS!AH22</f>
        <v>358</v>
      </c>
      <c r="H10" s="43">
        <f>LAGUNETICA!AH22</f>
        <v>1436</v>
      </c>
      <c r="I10" s="43">
        <f>SANANTONIO!AH22</f>
        <v>0</v>
      </c>
      <c r="J10" s="43">
        <f t="shared" si="0"/>
        <v>14721</v>
      </c>
    </row>
    <row r="11" spans="1:10" x14ac:dyDescent="0.25">
      <c r="A11" s="48" t="s">
        <v>26</v>
      </c>
      <c r="B11" s="43">
        <f>AUTOMERCADO!AH23</f>
        <v>38024.799999999996</v>
      </c>
      <c r="C11" s="43">
        <f>MODELO!AH23</f>
        <v>11432.960000000001</v>
      </c>
      <c r="D11" s="43">
        <f>EXQUISITECES!AH23</f>
        <v>5716.4799999999987</v>
      </c>
      <c r="E11" s="43">
        <f>HOYADA!AH23</f>
        <v>3753.76</v>
      </c>
      <c r="F11" s="43">
        <f>FARMASTOP!AH23</f>
        <v>1053.2799999999997</v>
      </c>
      <c r="G11" s="43">
        <f>BOCAS!AH23</f>
        <v>1664.7</v>
      </c>
      <c r="H11" s="43">
        <f>LAGUNETICA!AH23</f>
        <v>6663.04</v>
      </c>
      <c r="I11" s="43">
        <f>SANANTONIO!AH23</f>
        <v>0</v>
      </c>
      <c r="J11" s="43">
        <f t="shared" si="0"/>
        <v>68309.01999999999</v>
      </c>
    </row>
    <row r="12" spans="1:10" x14ac:dyDescent="0.25">
      <c r="A12" s="46" t="s">
        <v>28</v>
      </c>
      <c r="B12" s="43">
        <f>AUTOMERCADO!AH24</f>
        <v>70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70</v>
      </c>
    </row>
    <row r="13" spans="1:10" x14ac:dyDescent="0.25">
      <c r="A13" s="46" t="s">
        <v>31</v>
      </c>
      <c r="B13" s="43">
        <f>AUTOMERCADO!AH25</f>
        <v>324.79999999999995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324.79999999999995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70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70</v>
      </c>
    </row>
    <row r="19" spans="1:10" x14ac:dyDescent="0.25">
      <c r="A19" s="48" t="s">
        <v>33</v>
      </c>
      <c r="B19" s="43">
        <f>AUTOMERCADO!AH31</f>
        <v>324.79999999999995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324.79999999999995</v>
      </c>
    </row>
    <row r="20" spans="1:10" x14ac:dyDescent="0.25">
      <c r="A20" s="46" t="s">
        <v>34</v>
      </c>
      <c r="B20" s="43">
        <f>AUTOMERCADO!AH32</f>
        <v>388.72999999999996</v>
      </c>
      <c r="C20" s="43">
        <f>MODELO!AH32</f>
        <v>99.81</v>
      </c>
      <c r="D20" s="43">
        <f>EXQUISITECES!AH32</f>
        <v>31.49</v>
      </c>
      <c r="E20" s="43">
        <f>HOYADA!AH32</f>
        <v>0</v>
      </c>
      <c r="F20" s="43">
        <f>FARMASTOP!AH32</f>
        <v>0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520.03</v>
      </c>
    </row>
    <row r="21" spans="1:10" x14ac:dyDescent="0.25">
      <c r="A21" s="46" t="s">
        <v>35</v>
      </c>
      <c r="B21" s="43">
        <f>AUTOMERCADO!AH33</f>
        <v>1803.7071999999998</v>
      </c>
      <c r="C21" s="43">
        <f>MODELO!AH33</f>
        <v>463.11839999999995</v>
      </c>
      <c r="D21" s="43">
        <f>EXQUISITECES!AH33</f>
        <v>146.11359999999999</v>
      </c>
      <c r="E21" s="43">
        <f>HOYADA!AH33</f>
        <v>0</v>
      </c>
      <c r="F21" s="43">
        <f>FARMASTOP!AH33</f>
        <v>0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2412.9391999999998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388.72999999999996</v>
      </c>
      <c r="C26" s="43">
        <f>MODELO!AH38</f>
        <v>99.81</v>
      </c>
      <c r="D26" s="43">
        <f>EXQUISITECES!AH38</f>
        <v>31.49</v>
      </c>
      <c r="E26" s="43">
        <f>HOYADA!AH38</f>
        <v>0</v>
      </c>
      <c r="F26" s="43">
        <f>FARMASTOP!AH38</f>
        <v>0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520.03</v>
      </c>
    </row>
    <row r="27" spans="1:10" x14ac:dyDescent="0.25">
      <c r="A27" s="48" t="s">
        <v>42</v>
      </c>
      <c r="B27" s="43">
        <f>AUTOMERCADO!AH39</f>
        <v>1803.7071999999998</v>
      </c>
      <c r="C27" s="43">
        <f>MODELO!AH39</f>
        <v>463.11839999999995</v>
      </c>
      <c r="D27" s="43">
        <f>EXQUISITECES!AH39</f>
        <v>146.11359999999999</v>
      </c>
      <c r="E27" s="43">
        <f>HOYADA!AH39</f>
        <v>0</v>
      </c>
      <c r="F27" s="43">
        <f>FARMASTOP!AH39</f>
        <v>0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2412.9391999999998</v>
      </c>
    </row>
    <row r="28" spans="1:10" x14ac:dyDescent="0.25">
      <c r="A28" s="46" t="s">
        <v>43</v>
      </c>
      <c r="B28" s="43">
        <f>AUTOMERCADO!AH40</f>
        <v>533.76</v>
      </c>
      <c r="C28" s="43">
        <f>MODELO!AH40</f>
        <v>8.51</v>
      </c>
      <c r="D28" s="43">
        <f>EXQUISITECES!AH40</f>
        <v>4.1500000000000004</v>
      </c>
      <c r="E28" s="43">
        <f>HOYADA!AH40</f>
        <v>0</v>
      </c>
      <c r="F28" s="43">
        <f>FARMASTOP!AH40</f>
        <v>0</v>
      </c>
      <c r="G28" s="43">
        <f>BOCAS!AH40</f>
        <v>7.5</v>
      </c>
      <c r="H28" s="43">
        <f>LAGUNETICA!AH40</f>
        <v>42.27</v>
      </c>
      <c r="I28" s="43">
        <f>SANANTONIO!AH40</f>
        <v>0</v>
      </c>
      <c r="J28" s="43">
        <f t="shared" si="0"/>
        <v>596.18999999999994</v>
      </c>
    </row>
    <row r="29" spans="1:10" x14ac:dyDescent="0.25">
      <c r="A29" s="46" t="s">
        <v>44</v>
      </c>
      <c r="B29" s="43">
        <f>AUTOMERCADO!AH41</f>
        <v>2476.6464000000005</v>
      </c>
      <c r="C29" s="43">
        <f>MODELO!AH41</f>
        <v>39.486399999999996</v>
      </c>
      <c r="D29" s="43">
        <f>EXQUISITECES!AH41</f>
        <v>19.256</v>
      </c>
      <c r="E29" s="43">
        <f>HOYADA!AH41</f>
        <v>0</v>
      </c>
      <c r="F29" s="43">
        <f>FARMASTOP!AH41</f>
        <v>0</v>
      </c>
      <c r="G29" s="43">
        <f>BOCAS!AH41</f>
        <v>34.875</v>
      </c>
      <c r="H29" s="43">
        <f>LAGUNETICA!AH41</f>
        <v>196.1328</v>
      </c>
      <c r="I29" s="43">
        <f>SANANTONIO!AH41</f>
        <v>0</v>
      </c>
      <c r="J29" s="43">
        <f t="shared" si="0"/>
        <v>2766.3966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533.76</v>
      </c>
      <c r="C34" s="43">
        <f>MODELO!AH46</f>
        <v>8.51</v>
      </c>
      <c r="D34" s="43">
        <f>EXQUISITECES!AH46</f>
        <v>4.1500000000000004</v>
      </c>
      <c r="E34" s="43">
        <f>HOYADA!AH46</f>
        <v>0</v>
      </c>
      <c r="F34" s="43">
        <f>FARMASTOP!AH46</f>
        <v>0</v>
      </c>
      <c r="G34" s="43">
        <f>BOCAS!AH46</f>
        <v>7.5</v>
      </c>
      <c r="H34" s="43">
        <f>LAGUNETICA!AH46</f>
        <v>42.27</v>
      </c>
      <c r="I34" s="43">
        <f>SANANTONIO!AH46</f>
        <v>0</v>
      </c>
      <c r="J34" s="43">
        <f t="shared" si="0"/>
        <v>596.18999999999994</v>
      </c>
    </row>
    <row r="35" spans="1:10" x14ac:dyDescent="0.25">
      <c r="A35" s="48" t="s">
        <v>48</v>
      </c>
      <c r="B35" s="43">
        <f>AUTOMERCADO!AH47</f>
        <v>2476.6464000000005</v>
      </c>
      <c r="C35" s="43">
        <f>MODELO!AH47</f>
        <v>39.486399999999996</v>
      </c>
      <c r="D35" s="43">
        <f>EXQUISITECES!AH47</f>
        <v>19.256</v>
      </c>
      <c r="E35" s="43">
        <f>HOYADA!AH47</f>
        <v>0</v>
      </c>
      <c r="F35" s="43">
        <f>FARMASTOP!AH47</f>
        <v>0</v>
      </c>
      <c r="G35" s="43">
        <f>BOCAS!AH47</f>
        <v>34.875</v>
      </c>
      <c r="H35" s="43">
        <f>LAGUNETICA!AH47</f>
        <v>196.1328</v>
      </c>
      <c r="I35" s="43">
        <f>SANANTONIO!AH47</f>
        <v>0</v>
      </c>
      <c r="J35" s="43">
        <f t="shared" si="0"/>
        <v>2766.3966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28059.450000000004</v>
      </c>
      <c r="C37" s="43">
        <f>MODELO!AH49</f>
        <v>11505.24</v>
      </c>
      <c r="D37" s="43">
        <f>EXQUISITECES!AH49</f>
        <v>3652.39</v>
      </c>
      <c r="E37" s="43">
        <f>HOYADA!AH49</f>
        <v>4714.6899999999996</v>
      </c>
      <c r="F37" s="43">
        <f>FARMASTOP!AH49</f>
        <v>1517.1799999999998</v>
      </c>
      <c r="G37" s="43">
        <f>BOCAS!AH49</f>
        <v>1119.96</v>
      </c>
      <c r="H37" s="43">
        <f>LAGUNETICA!AH49</f>
        <v>3625.85</v>
      </c>
      <c r="I37" s="43">
        <f>SANANTONIO!AH49</f>
        <v>0</v>
      </c>
      <c r="J37" s="43">
        <f t="shared" si="0"/>
        <v>54194.76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0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4648.3999999999996</v>
      </c>
      <c r="I40" s="43">
        <f>SANANTONIO!AH52</f>
        <v>0</v>
      </c>
      <c r="J40" s="43">
        <f t="shared" si="0"/>
        <v>4648.3999999999996</v>
      </c>
    </row>
    <row r="41" spans="1:10" x14ac:dyDescent="0.25">
      <c r="A41" s="74" t="s">
        <v>18</v>
      </c>
      <c r="B41" s="43">
        <f>AUTOMERCADO!AH53</f>
        <v>5190.8999999999987</v>
      </c>
      <c r="C41" s="43">
        <f>MODELO!AH53</f>
        <v>3158.94</v>
      </c>
      <c r="D41" s="43">
        <f>EXQUISITECES!AH53</f>
        <v>1650.39</v>
      </c>
      <c r="E41" s="43">
        <f>HOYADA!AH53</f>
        <v>4030.6400000000003</v>
      </c>
      <c r="F41" s="43">
        <f>FARMASTOP!AH53</f>
        <v>171.29999999999998</v>
      </c>
      <c r="G41" s="43">
        <f>BOCAS!AH53</f>
        <v>236.93</v>
      </c>
      <c r="H41" s="43">
        <f>LAGUNETICA!AH53</f>
        <v>1859.29</v>
      </c>
      <c r="I41" s="43">
        <f>SANANTONIO!AH53</f>
        <v>0</v>
      </c>
      <c r="J41" s="43">
        <f t="shared" si="0"/>
        <v>16298.39</v>
      </c>
    </row>
    <row r="42" spans="1:10" x14ac:dyDescent="0.25">
      <c r="A42" s="74" t="s">
        <v>114</v>
      </c>
      <c r="B42" s="43">
        <f>AUTOMERCADO!AH54</f>
        <v>379.28</v>
      </c>
      <c r="C42" s="43">
        <f>MODELO!AH54</f>
        <v>135.82999999999998</v>
      </c>
      <c r="D42" s="43">
        <f>EXQUISITECES!AH54</f>
        <v>0</v>
      </c>
      <c r="E42" s="43">
        <f>HOYADA!AH54</f>
        <v>132.94999999999999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648.05999999999995</v>
      </c>
    </row>
    <row r="43" spans="1:10" x14ac:dyDescent="0.25">
      <c r="A43" s="74" t="s">
        <v>52</v>
      </c>
      <c r="B43" s="43">
        <f>AUTOMERCADO!AH55</f>
        <v>3073.04</v>
      </c>
      <c r="C43" s="43">
        <f>MODELO!AH55</f>
        <v>382.01</v>
      </c>
      <c r="D43" s="43">
        <f>EXQUISITECES!AH55</f>
        <v>123.11</v>
      </c>
      <c r="E43" s="43">
        <f>HOYADA!AH55</f>
        <v>18.84</v>
      </c>
      <c r="F43" s="43">
        <f>FARMASTOP!AH55</f>
        <v>177.63</v>
      </c>
      <c r="G43" s="43">
        <f>BOCAS!AH55</f>
        <v>21.01</v>
      </c>
      <c r="H43" s="43">
        <f>LAGUNETICA!AH55</f>
        <v>117.02999999999999</v>
      </c>
      <c r="I43" s="43">
        <f>SANANTONIO!AH55</f>
        <v>0</v>
      </c>
      <c r="J43" s="43">
        <f t="shared" si="0"/>
        <v>3912.670000000001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0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0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109.66</v>
      </c>
      <c r="I47" s="43">
        <f>SANANTONIO!AH59</f>
        <v>0</v>
      </c>
      <c r="J47" s="43">
        <f t="shared" si="0"/>
        <v>109.66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80744.123599999992</v>
      </c>
      <c r="C52" s="75">
        <f>MODELO!AH64</f>
        <v>27816.984800000002</v>
      </c>
      <c r="D52" s="75">
        <f>EXQUISITECES!AH64</f>
        <v>11454.739599999999</v>
      </c>
      <c r="E52" s="75">
        <f>HOYADA!AH64</f>
        <v>13645.88</v>
      </c>
      <c r="F52" s="75">
        <f>FARMASTOP!AH64</f>
        <v>2935.94</v>
      </c>
      <c r="G52" s="75">
        <f>BOCAS!AH64</f>
        <v>3123.3750000000005</v>
      </c>
      <c r="H52" s="75">
        <f>LAGUNETICA!AH64</f>
        <v>17984.302799999998</v>
      </c>
      <c r="I52" s="75">
        <f>SANANTONIO!AH64</f>
        <v>0</v>
      </c>
      <c r="J52" s="75">
        <f t="shared" si="0"/>
        <v>157705.34580000001</v>
      </c>
    </row>
    <row r="53" spans="1:10" x14ac:dyDescent="0.25">
      <c r="A53" s="56" t="s">
        <v>3</v>
      </c>
      <c r="B53" s="43">
        <f>B2</f>
        <v>80498.990000000005</v>
      </c>
      <c r="C53" s="43">
        <f t="shared" ref="C53:I53" si="1">C2</f>
        <v>27661.3</v>
      </c>
      <c r="D53" s="43">
        <f t="shared" si="1"/>
        <v>11396.130000000001</v>
      </c>
      <c r="E53" s="43">
        <f t="shared" si="1"/>
        <v>13645.32</v>
      </c>
      <c r="F53" s="43">
        <f t="shared" si="1"/>
        <v>2866.54</v>
      </c>
      <c r="G53" s="43">
        <f t="shared" si="1"/>
        <v>3076.3999999999996</v>
      </c>
      <c r="H53" s="43">
        <f t="shared" si="1"/>
        <v>17943.289999999997</v>
      </c>
      <c r="I53" s="43">
        <f t="shared" si="1"/>
        <v>0</v>
      </c>
      <c r="J53" s="43">
        <f>J2</f>
        <v>157087.97000000003</v>
      </c>
    </row>
    <row r="54" spans="1:10" x14ac:dyDescent="0.25">
      <c r="A54" s="58" t="s">
        <v>95</v>
      </c>
      <c r="B54" s="43">
        <f>+B52-B53</f>
        <v>245.13359999998647</v>
      </c>
      <c r="C54" s="43">
        <f t="shared" ref="C54:I54" si="2">+C52-C53</f>
        <v>155.68480000000272</v>
      </c>
      <c r="D54" s="43">
        <f t="shared" si="2"/>
        <v>58.609599999997954</v>
      </c>
      <c r="E54" s="43">
        <f t="shared" si="2"/>
        <v>0.55999999999949068</v>
      </c>
      <c r="F54" s="43">
        <f t="shared" si="2"/>
        <v>69.400000000000091</v>
      </c>
      <c r="G54" s="43">
        <f t="shared" si="2"/>
        <v>46.975000000000819</v>
      </c>
      <c r="H54" s="43">
        <f t="shared" si="2"/>
        <v>41.012800000000425</v>
      </c>
      <c r="I54" s="43">
        <f t="shared" si="2"/>
        <v>0</v>
      </c>
      <c r="J54" s="43">
        <f>+J52-J53</f>
        <v>617.37579999997979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5" activePane="bottomRight" state="frozen"/>
      <selection pane="topRight" activeCell="B1" sqref="B1"/>
      <selection pane="bottomLeft" activeCell="A5" sqref="A5"/>
      <selection pane="bottomRight" activeCell="A69" sqref="A6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44569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4.6399999999999997</v>
      </c>
      <c r="C8" s="1" t="s">
        <v>38</v>
      </c>
      <c r="D8" s="2">
        <v>4.6399999999999997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58</v>
      </c>
      <c r="H11" s="5" t="s">
        <v>59</v>
      </c>
      <c r="I11" s="5" t="s">
        <v>60</v>
      </c>
      <c r="J11" s="5" t="s">
        <v>61</v>
      </c>
      <c r="K11" s="5" t="s">
        <v>62</v>
      </c>
      <c r="L11" s="5" t="s">
        <v>63</v>
      </c>
      <c r="M11" s="5" t="s">
        <v>64</v>
      </c>
      <c r="N11" s="5" t="s">
        <v>65</v>
      </c>
      <c r="O11" s="5" t="s">
        <v>66</v>
      </c>
      <c r="P11" s="5" t="s">
        <v>67</v>
      </c>
      <c r="Q11" s="5" t="s">
        <v>68</v>
      </c>
      <c r="R11" s="5" t="s">
        <v>69</v>
      </c>
      <c r="S11" s="5" t="s">
        <v>70</v>
      </c>
      <c r="T11" s="5" t="s">
        <v>71</v>
      </c>
      <c r="U11" s="5" t="s">
        <v>72</v>
      </c>
      <c r="V11" s="5" t="s">
        <v>75</v>
      </c>
      <c r="W11" s="5" t="s">
        <v>76</v>
      </c>
      <c r="X11" s="5" t="s">
        <v>80</v>
      </c>
      <c r="Y11" s="5" t="s">
        <v>82</v>
      </c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4405.0600000000004</v>
      </c>
      <c r="C12" s="26">
        <v>3313.62</v>
      </c>
      <c r="D12" s="26">
        <v>3924.57</v>
      </c>
      <c r="E12" s="26">
        <v>2791.76</v>
      </c>
      <c r="F12" s="26">
        <v>4702.34</v>
      </c>
      <c r="G12" s="26">
        <v>4253.1499999999996</v>
      </c>
      <c r="H12" s="26">
        <v>1193.27</v>
      </c>
      <c r="I12" s="26">
        <v>4210.2299999999996</v>
      </c>
      <c r="J12" s="26">
        <v>4783.13</v>
      </c>
      <c r="K12" s="26">
        <v>4471.9799999999996</v>
      </c>
      <c r="L12" s="26">
        <v>4012.26</v>
      </c>
      <c r="M12" s="26">
        <v>4594.75</v>
      </c>
      <c r="N12" s="26">
        <v>5738.86</v>
      </c>
      <c r="O12" s="26">
        <v>3361.68</v>
      </c>
      <c r="P12" s="26">
        <v>2282.38</v>
      </c>
      <c r="Q12" s="26">
        <v>4209.54</v>
      </c>
      <c r="R12" s="26">
        <v>5538.25</v>
      </c>
      <c r="S12" s="26">
        <v>3043.76</v>
      </c>
      <c r="T12" s="26">
        <v>2964.08</v>
      </c>
      <c r="U12" s="26">
        <v>3044.07</v>
      </c>
      <c r="V12" s="26">
        <v>894.23</v>
      </c>
      <c r="W12" s="26">
        <v>1078.05</v>
      </c>
      <c r="X12" s="26">
        <v>1021.66</v>
      </c>
      <c r="Y12" s="26">
        <v>666.31</v>
      </c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80498.990000000005</v>
      </c>
      <c r="AI12" s="26">
        <v>80499.990000000005</v>
      </c>
      <c r="AJ12" s="69">
        <f>+AI12-AH12</f>
        <v>1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204.2</v>
      </c>
      <c r="C15" s="23">
        <v>15.7</v>
      </c>
      <c r="D15" s="23">
        <v>81</v>
      </c>
      <c r="E15" s="23">
        <v>30.2</v>
      </c>
      <c r="F15" s="23">
        <v>4.5</v>
      </c>
      <c r="G15" s="23">
        <v>51</v>
      </c>
      <c r="H15" s="23"/>
      <c r="I15" s="23">
        <v>63.2</v>
      </c>
      <c r="J15" s="23"/>
      <c r="K15" s="23">
        <v>61</v>
      </c>
      <c r="L15" s="23">
        <v>206.7</v>
      </c>
      <c r="M15" s="23">
        <v>228</v>
      </c>
      <c r="N15" s="23">
        <v>273</v>
      </c>
      <c r="O15" s="23">
        <v>12.5</v>
      </c>
      <c r="P15" s="23"/>
      <c r="Q15" s="23">
        <v>8</v>
      </c>
      <c r="R15" s="23"/>
      <c r="S15" s="23"/>
      <c r="T15" s="23"/>
      <c r="U15" s="23"/>
      <c r="V15" s="23"/>
      <c r="W15" s="23">
        <v>120</v>
      </c>
      <c r="X15" s="23">
        <v>52.5</v>
      </c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1411.5</v>
      </c>
    </row>
    <row r="16" spans="1:36" s="32" customFormat="1" x14ac:dyDescent="0.25">
      <c r="A16" s="30" t="s">
        <v>20</v>
      </c>
      <c r="B16" s="31">
        <v>413</v>
      </c>
      <c r="C16" s="31">
        <v>422</v>
      </c>
      <c r="D16" s="31">
        <v>496</v>
      </c>
      <c r="E16" s="31">
        <v>317</v>
      </c>
      <c r="F16" s="31">
        <v>216</v>
      </c>
      <c r="G16" s="31">
        <v>461</v>
      </c>
      <c r="H16" s="31">
        <v>141</v>
      </c>
      <c r="I16" s="31">
        <v>379</v>
      </c>
      <c r="J16" s="31">
        <v>374</v>
      </c>
      <c r="K16" s="31">
        <v>484</v>
      </c>
      <c r="L16" s="31">
        <v>593</v>
      </c>
      <c r="M16" s="31">
        <v>416</v>
      </c>
      <c r="N16" s="31">
        <v>462</v>
      </c>
      <c r="O16" s="31">
        <v>464</v>
      </c>
      <c r="P16" s="31">
        <v>311</v>
      </c>
      <c r="Q16" s="31">
        <v>415</v>
      </c>
      <c r="R16" s="31">
        <v>635</v>
      </c>
      <c r="S16" s="31">
        <v>204</v>
      </c>
      <c r="T16" s="31">
        <v>231</v>
      </c>
      <c r="U16" s="31">
        <v>331</v>
      </c>
      <c r="V16" s="31">
        <v>149</v>
      </c>
      <c r="W16" s="31">
        <v>120</v>
      </c>
      <c r="X16" s="31">
        <v>79</v>
      </c>
      <c r="Y16" s="31">
        <v>82</v>
      </c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8195</v>
      </c>
      <c r="AJ16" s="70"/>
    </row>
    <row r="17" spans="1:36" s="47" customFormat="1" x14ac:dyDescent="0.25">
      <c r="A17" s="46" t="s">
        <v>27</v>
      </c>
      <c r="B17" s="22">
        <f>B16*$B$8</f>
        <v>1916.32</v>
      </c>
      <c r="C17" s="22">
        <f>C16*$B$8</f>
        <v>1958.08</v>
      </c>
      <c r="D17" s="22">
        <f t="shared" ref="D17:L17" si="2">D16*$B$8</f>
        <v>2301.44</v>
      </c>
      <c r="E17" s="22">
        <f t="shared" si="2"/>
        <v>1470.8799999999999</v>
      </c>
      <c r="F17" s="22">
        <f t="shared" si="2"/>
        <v>1002.2399999999999</v>
      </c>
      <c r="G17" s="22">
        <f t="shared" si="2"/>
        <v>2139.04</v>
      </c>
      <c r="H17" s="22">
        <f t="shared" si="2"/>
        <v>654.24</v>
      </c>
      <c r="I17" s="22">
        <f t="shared" si="2"/>
        <v>1758.56</v>
      </c>
      <c r="J17" s="22">
        <f t="shared" si="2"/>
        <v>1735.36</v>
      </c>
      <c r="K17" s="22">
        <f t="shared" si="2"/>
        <v>2245.7599999999998</v>
      </c>
      <c r="L17" s="22">
        <f t="shared" si="2"/>
        <v>2751.52</v>
      </c>
      <c r="M17" s="22">
        <f t="shared" ref="M17:R17" si="3">M16*$B$8</f>
        <v>1930.2399999999998</v>
      </c>
      <c r="N17" s="22">
        <f t="shared" si="3"/>
        <v>2143.6799999999998</v>
      </c>
      <c r="O17" s="22">
        <f t="shared" si="3"/>
        <v>2152.96</v>
      </c>
      <c r="P17" s="22">
        <f t="shared" si="3"/>
        <v>1443.04</v>
      </c>
      <c r="Q17" s="22">
        <f t="shared" si="3"/>
        <v>1925.6</v>
      </c>
      <c r="R17" s="22">
        <f t="shared" si="3"/>
        <v>2946.3999999999996</v>
      </c>
      <c r="S17" s="22">
        <f t="shared" ref="S17:AG17" si="4">S16*$B$8</f>
        <v>946.56</v>
      </c>
      <c r="T17" s="22">
        <f t="shared" si="4"/>
        <v>1071.8399999999999</v>
      </c>
      <c r="U17" s="22">
        <f t="shared" si="4"/>
        <v>1535.84</v>
      </c>
      <c r="V17" s="22">
        <f t="shared" si="4"/>
        <v>691.3599999999999</v>
      </c>
      <c r="W17" s="22">
        <f t="shared" si="4"/>
        <v>556.79999999999995</v>
      </c>
      <c r="X17" s="22">
        <f t="shared" si="4"/>
        <v>366.56</v>
      </c>
      <c r="Y17" s="22">
        <f t="shared" si="4"/>
        <v>380.47999999999996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38024.799999999996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413</v>
      </c>
      <c r="C22" s="20">
        <f t="shared" ref="C22:L22" si="11">+C16+C18+C20</f>
        <v>422</v>
      </c>
      <c r="D22" s="20">
        <f t="shared" si="11"/>
        <v>496</v>
      </c>
      <c r="E22" s="20">
        <f t="shared" si="11"/>
        <v>317</v>
      </c>
      <c r="F22" s="20">
        <f t="shared" si="11"/>
        <v>216</v>
      </c>
      <c r="G22" s="20">
        <f t="shared" si="11"/>
        <v>461</v>
      </c>
      <c r="H22" s="20">
        <f t="shared" si="11"/>
        <v>141</v>
      </c>
      <c r="I22" s="20">
        <f t="shared" si="11"/>
        <v>379</v>
      </c>
      <c r="J22" s="20">
        <f t="shared" si="11"/>
        <v>374</v>
      </c>
      <c r="K22" s="20">
        <f t="shared" si="11"/>
        <v>484</v>
      </c>
      <c r="L22" s="20">
        <f t="shared" si="11"/>
        <v>593</v>
      </c>
      <c r="M22" s="20">
        <f t="shared" ref="M22:S22" si="12">+M16+M18+M20</f>
        <v>416</v>
      </c>
      <c r="N22" s="20">
        <f t="shared" si="12"/>
        <v>462</v>
      </c>
      <c r="O22" s="20">
        <f t="shared" si="12"/>
        <v>464</v>
      </c>
      <c r="P22" s="20">
        <f t="shared" si="12"/>
        <v>311</v>
      </c>
      <c r="Q22" s="20">
        <f t="shared" si="12"/>
        <v>415</v>
      </c>
      <c r="R22" s="20">
        <f t="shared" si="12"/>
        <v>635</v>
      </c>
      <c r="S22" s="20">
        <f t="shared" si="12"/>
        <v>204</v>
      </c>
      <c r="T22" s="20">
        <f t="shared" ref="T22:AG22" si="13">+T16+T18+T20</f>
        <v>231</v>
      </c>
      <c r="U22" s="20">
        <f t="shared" si="13"/>
        <v>331</v>
      </c>
      <c r="V22" s="20">
        <f t="shared" si="13"/>
        <v>149</v>
      </c>
      <c r="W22" s="20">
        <f t="shared" si="13"/>
        <v>120</v>
      </c>
      <c r="X22" s="20">
        <f t="shared" si="13"/>
        <v>79</v>
      </c>
      <c r="Y22" s="20">
        <f t="shared" si="13"/>
        <v>82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8195</v>
      </c>
    </row>
    <row r="23" spans="1:36" s="47" customFormat="1" x14ac:dyDescent="0.25">
      <c r="A23" s="48" t="s">
        <v>26</v>
      </c>
      <c r="B23" s="19">
        <f>+B17+B19+B21</f>
        <v>1916.32</v>
      </c>
      <c r="C23" s="19">
        <f t="shared" ref="C23:L23" si="14">+C17+C19+C21</f>
        <v>1958.08</v>
      </c>
      <c r="D23" s="19">
        <f t="shared" si="14"/>
        <v>2301.44</v>
      </c>
      <c r="E23" s="19">
        <f t="shared" si="14"/>
        <v>1470.8799999999999</v>
      </c>
      <c r="F23" s="19">
        <f t="shared" si="14"/>
        <v>1002.2399999999999</v>
      </c>
      <c r="G23" s="19">
        <f t="shared" si="14"/>
        <v>2139.04</v>
      </c>
      <c r="H23" s="19">
        <f t="shared" si="14"/>
        <v>654.24</v>
      </c>
      <c r="I23" s="19">
        <f t="shared" si="14"/>
        <v>1758.56</v>
      </c>
      <c r="J23" s="19">
        <f t="shared" si="14"/>
        <v>1735.36</v>
      </c>
      <c r="K23" s="19">
        <f t="shared" si="14"/>
        <v>2245.7599999999998</v>
      </c>
      <c r="L23" s="19">
        <f t="shared" si="14"/>
        <v>2751.52</v>
      </c>
      <c r="M23" s="19">
        <f t="shared" ref="M23:S23" si="15">+M17+M19+M21</f>
        <v>1930.2399999999998</v>
      </c>
      <c r="N23" s="19">
        <f t="shared" si="15"/>
        <v>2143.6799999999998</v>
      </c>
      <c r="O23" s="19">
        <f t="shared" si="15"/>
        <v>2152.96</v>
      </c>
      <c r="P23" s="19">
        <f t="shared" si="15"/>
        <v>1443.04</v>
      </c>
      <c r="Q23" s="19">
        <f t="shared" si="15"/>
        <v>1925.6</v>
      </c>
      <c r="R23" s="19">
        <f t="shared" si="15"/>
        <v>2946.3999999999996</v>
      </c>
      <c r="S23" s="19">
        <f t="shared" si="15"/>
        <v>946.56</v>
      </c>
      <c r="T23" s="19">
        <f t="shared" ref="T23:AG23" si="16">+T17+T19+T21</f>
        <v>1071.8399999999999</v>
      </c>
      <c r="U23" s="19">
        <f t="shared" si="16"/>
        <v>1535.84</v>
      </c>
      <c r="V23" s="19">
        <f t="shared" si="16"/>
        <v>691.3599999999999</v>
      </c>
      <c r="W23" s="19">
        <f t="shared" si="16"/>
        <v>556.79999999999995</v>
      </c>
      <c r="X23" s="19">
        <f t="shared" si="16"/>
        <v>366.56</v>
      </c>
      <c r="Y23" s="19">
        <f t="shared" si="16"/>
        <v>380.47999999999996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38024.799999999996</v>
      </c>
    </row>
    <row r="24" spans="1:36" x14ac:dyDescent="0.25">
      <c r="A24" s="13" t="s">
        <v>28</v>
      </c>
      <c r="B24" s="34">
        <v>50</v>
      </c>
      <c r="C24" s="34"/>
      <c r="D24" s="34"/>
      <c r="E24" s="34"/>
      <c r="F24" s="34"/>
      <c r="G24" s="34"/>
      <c r="H24" s="34">
        <v>20</v>
      </c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70</v>
      </c>
    </row>
    <row r="25" spans="1:36" s="47" customFormat="1" x14ac:dyDescent="0.25">
      <c r="A25" s="46" t="s">
        <v>31</v>
      </c>
      <c r="B25" s="22">
        <f>B24*$D$8</f>
        <v>231.99999999999997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92.8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324.79999999999995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50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20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70</v>
      </c>
    </row>
    <row r="31" spans="1:36" s="47" customFormat="1" x14ac:dyDescent="0.25">
      <c r="A31" s="48" t="s">
        <v>33</v>
      </c>
      <c r="B31" s="19">
        <f>+B25+B27+B29</f>
        <v>231.99999999999997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92.8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324.79999999999995</v>
      </c>
    </row>
    <row r="32" spans="1:36" x14ac:dyDescent="0.25">
      <c r="A32" s="13" t="s">
        <v>34</v>
      </c>
      <c r="B32" s="36"/>
      <c r="C32" s="36"/>
      <c r="D32" s="36">
        <v>37.119999999999997</v>
      </c>
      <c r="E32" s="36"/>
      <c r="F32" s="36"/>
      <c r="G32" s="36"/>
      <c r="H32" s="36"/>
      <c r="I32" s="36"/>
      <c r="J32" s="36">
        <v>34</v>
      </c>
      <c r="K32" s="36"/>
      <c r="L32" s="36"/>
      <c r="M32" s="37">
        <v>19</v>
      </c>
      <c r="N32" s="37">
        <v>97.33</v>
      </c>
      <c r="O32" s="37">
        <v>81.17</v>
      </c>
      <c r="P32" s="37"/>
      <c r="Q32" s="37">
        <v>60.53</v>
      </c>
      <c r="R32" s="37"/>
      <c r="S32" s="37">
        <v>34.770000000000003</v>
      </c>
      <c r="T32" s="37"/>
      <c r="U32" s="37">
        <v>24.81</v>
      </c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388.72999999999996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0</v>
      </c>
      <c r="D33" s="22">
        <f t="shared" si="30"/>
        <v>172.23679999999999</v>
      </c>
      <c r="E33" s="22">
        <f t="shared" si="30"/>
        <v>0</v>
      </c>
      <c r="F33" s="22">
        <f t="shared" si="30"/>
        <v>0</v>
      </c>
      <c r="G33" s="22">
        <f t="shared" si="30"/>
        <v>0</v>
      </c>
      <c r="H33" s="22">
        <f t="shared" si="30"/>
        <v>0</v>
      </c>
      <c r="I33" s="22">
        <f t="shared" si="30"/>
        <v>0</v>
      </c>
      <c r="J33" s="22">
        <f t="shared" si="30"/>
        <v>157.76</v>
      </c>
      <c r="K33" s="22">
        <f t="shared" si="30"/>
        <v>0</v>
      </c>
      <c r="L33" s="22">
        <f t="shared" si="30"/>
        <v>0</v>
      </c>
      <c r="M33" s="22">
        <f t="shared" ref="M33:R33" si="31">M32*$B$8</f>
        <v>88.16</v>
      </c>
      <c r="N33" s="22">
        <f t="shared" si="31"/>
        <v>451.61119999999994</v>
      </c>
      <c r="O33" s="22">
        <f t="shared" si="31"/>
        <v>376.62879999999996</v>
      </c>
      <c r="P33" s="22">
        <f t="shared" si="31"/>
        <v>0</v>
      </c>
      <c r="Q33" s="22">
        <f t="shared" si="31"/>
        <v>280.85919999999999</v>
      </c>
      <c r="R33" s="22">
        <f t="shared" si="31"/>
        <v>0</v>
      </c>
      <c r="S33" s="22">
        <f t="shared" ref="S33:AG33" si="32">S32*$B$8</f>
        <v>161.33279999999999</v>
      </c>
      <c r="T33" s="22">
        <f t="shared" si="32"/>
        <v>0</v>
      </c>
      <c r="U33" s="22">
        <f t="shared" si="32"/>
        <v>115.11839999999998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1803.7071999999998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0</v>
      </c>
      <c r="D38" s="20">
        <f t="shared" si="39"/>
        <v>37.119999999999997</v>
      </c>
      <c r="E38" s="20">
        <f t="shared" si="39"/>
        <v>0</v>
      </c>
      <c r="F38" s="20">
        <f t="shared" si="39"/>
        <v>0</v>
      </c>
      <c r="G38" s="20">
        <f t="shared" si="39"/>
        <v>0</v>
      </c>
      <c r="H38" s="20">
        <f t="shared" si="39"/>
        <v>0</v>
      </c>
      <c r="I38" s="20">
        <f t="shared" si="39"/>
        <v>0</v>
      </c>
      <c r="J38" s="20">
        <f t="shared" si="39"/>
        <v>34</v>
      </c>
      <c r="K38" s="20">
        <f t="shared" si="39"/>
        <v>0</v>
      </c>
      <c r="L38" s="20">
        <f t="shared" si="39"/>
        <v>0</v>
      </c>
      <c r="M38" s="20">
        <f t="shared" ref="M38:S38" si="40">+M32+M34+M36</f>
        <v>19</v>
      </c>
      <c r="N38" s="20">
        <f t="shared" si="40"/>
        <v>97.33</v>
      </c>
      <c r="O38" s="20">
        <f t="shared" si="40"/>
        <v>81.17</v>
      </c>
      <c r="P38" s="20">
        <f t="shared" si="40"/>
        <v>0</v>
      </c>
      <c r="Q38" s="20">
        <f t="shared" si="40"/>
        <v>60.53</v>
      </c>
      <c r="R38" s="20">
        <f t="shared" si="40"/>
        <v>0</v>
      </c>
      <c r="S38" s="20">
        <f t="shared" si="40"/>
        <v>34.770000000000003</v>
      </c>
      <c r="T38" s="20">
        <f t="shared" ref="T38:AG38" si="41">+T32+T34+T36</f>
        <v>0</v>
      </c>
      <c r="U38" s="20">
        <f t="shared" si="41"/>
        <v>24.81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388.72999999999996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0</v>
      </c>
      <c r="D39" s="19">
        <f t="shared" si="42"/>
        <v>172.23679999999999</v>
      </c>
      <c r="E39" s="19">
        <f t="shared" si="42"/>
        <v>0</v>
      </c>
      <c r="F39" s="19">
        <f t="shared" si="42"/>
        <v>0</v>
      </c>
      <c r="G39" s="19">
        <f t="shared" si="42"/>
        <v>0</v>
      </c>
      <c r="H39" s="19">
        <f t="shared" si="42"/>
        <v>0</v>
      </c>
      <c r="I39" s="19">
        <f t="shared" si="42"/>
        <v>0</v>
      </c>
      <c r="J39" s="19">
        <f t="shared" si="42"/>
        <v>157.76</v>
      </c>
      <c r="K39" s="19">
        <f t="shared" si="42"/>
        <v>0</v>
      </c>
      <c r="L39" s="19">
        <f t="shared" si="42"/>
        <v>0</v>
      </c>
      <c r="M39" s="19">
        <f t="shared" ref="M39:S39" si="43">+M33+M35+M37</f>
        <v>88.16</v>
      </c>
      <c r="N39" s="19">
        <f t="shared" si="43"/>
        <v>451.61119999999994</v>
      </c>
      <c r="O39" s="19">
        <f t="shared" si="43"/>
        <v>376.62879999999996</v>
      </c>
      <c r="P39" s="19">
        <f t="shared" si="43"/>
        <v>0</v>
      </c>
      <c r="Q39" s="19">
        <f t="shared" si="43"/>
        <v>280.85919999999999</v>
      </c>
      <c r="R39" s="19">
        <f t="shared" si="43"/>
        <v>0</v>
      </c>
      <c r="S39" s="19">
        <f t="shared" si="43"/>
        <v>161.33279999999999</v>
      </c>
      <c r="T39" s="19">
        <f t="shared" ref="T39:AG39" si="44">+T33+T35+T37</f>
        <v>0</v>
      </c>
      <c r="U39" s="19">
        <f t="shared" si="44"/>
        <v>115.11839999999998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1803.7071999999998</v>
      </c>
    </row>
    <row r="40" spans="1:34" x14ac:dyDescent="0.25">
      <c r="A40" s="13" t="s">
        <v>43</v>
      </c>
      <c r="B40" s="36">
        <v>138.18</v>
      </c>
      <c r="C40" s="36"/>
      <c r="D40" s="36">
        <v>25</v>
      </c>
      <c r="E40" s="36">
        <v>16.55</v>
      </c>
      <c r="F40" s="36"/>
      <c r="G40" s="36"/>
      <c r="H40" s="36"/>
      <c r="I40" s="36">
        <v>38.83</v>
      </c>
      <c r="J40" s="36">
        <v>122.46</v>
      </c>
      <c r="K40" s="36"/>
      <c r="L40" s="36">
        <v>51.26</v>
      </c>
      <c r="M40" s="36">
        <v>70.489999999999995</v>
      </c>
      <c r="N40" s="36"/>
      <c r="O40" s="36"/>
      <c r="P40" s="36"/>
      <c r="Q40" s="36">
        <v>14.13</v>
      </c>
      <c r="R40" s="36"/>
      <c r="S40" s="36">
        <v>36.86</v>
      </c>
      <c r="T40" s="36"/>
      <c r="U40" s="36"/>
      <c r="V40" s="36"/>
      <c r="W40" s="36"/>
      <c r="X40" s="36"/>
      <c r="Y40" s="36">
        <v>20</v>
      </c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533.76</v>
      </c>
    </row>
    <row r="41" spans="1:34" s="47" customFormat="1" x14ac:dyDescent="0.25">
      <c r="A41" s="46" t="s">
        <v>44</v>
      </c>
      <c r="B41" s="22">
        <f>B40*$B$8</f>
        <v>641.15520000000004</v>
      </c>
      <c r="C41" s="22">
        <f t="shared" ref="C41:L41" si="45">C40*$B$8</f>
        <v>0</v>
      </c>
      <c r="D41" s="22">
        <f t="shared" si="45"/>
        <v>115.99999999999999</v>
      </c>
      <c r="E41" s="22">
        <f t="shared" si="45"/>
        <v>76.792000000000002</v>
      </c>
      <c r="F41" s="22">
        <f t="shared" si="45"/>
        <v>0</v>
      </c>
      <c r="G41" s="22">
        <f t="shared" si="45"/>
        <v>0</v>
      </c>
      <c r="H41" s="22">
        <f t="shared" si="45"/>
        <v>0</v>
      </c>
      <c r="I41" s="22">
        <f t="shared" si="45"/>
        <v>180.17119999999997</v>
      </c>
      <c r="J41" s="22">
        <f t="shared" si="45"/>
        <v>568.21439999999996</v>
      </c>
      <c r="K41" s="22">
        <f t="shared" si="45"/>
        <v>0</v>
      </c>
      <c r="L41" s="22">
        <f t="shared" si="45"/>
        <v>237.84639999999999</v>
      </c>
      <c r="M41" s="22">
        <f t="shared" ref="M41:R41" si="46">M40*$B$8</f>
        <v>327.07359999999994</v>
      </c>
      <c r="N41" s="22">
        <f t="shared" si="46"/>
        <v>0</v>
      </c>
      <c r="O41" s="22">
        <f t="shared" si="46"/>
        <v>0</v>
      </c>
      <c r="P41" s="22">
        <f t="shared" si="46"/>
        <v>0</v>
      </c>
      <c r="Q41" s="22">
        <f t="shared" si="46"/>
        <v>65.563199999999995</v>
      </c>
      <c r="R41" s="22">
        <f t="shared" si="46"/>
        <v>0</v>
      </c>
      <c r="S41" s="22">
        <f t="shared" ref="S41:AG41" si="47">S40*$B$8</f>
        <v>171.03039999999999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92.8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2476.6464000000005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138.18</v>
      </c>
      <c r="C46" s="20">
        <f t="shared" ref="C46:L46" si="54">+C40+C42+C44</f>
        <v>0</v>
      </c>
      <c r="D46" s="20">
        <f t="shared" si="54"/>
        <v>25</v>
      </c>
      <c r="E46" s="20">
        <f t="shared" si="54"/>
        <v>16.55</v>
      </c>
      <c r="F46" s="20">
        <f t="shared" si="54"/>
        <v>0</v>
      </c>
      <c r="G46" s="20">
        <f t="shared" si="54"/>
        <v>0</v>
      </c>
      <c r="H46" s="20">
        <f t="shared" si="54"/>
        <v>0</v>
      </c>
      <c r="I46" s="20">
        <f t="shared" si="54"/>
        <v>38.83</v>
      </c>
      <c r="J46" s="20">
        <f t="shared" si="54"/>
        <v>122.46</v>
      </c>
      <c r="K46" s="20">
        <f t="shared" si="54"/>
        <v>0</v>
      </c>
      <c r="L46" s="20">
        <f t="shared" si="54"/>
        <v>51.26</v>
      </c>
      <c r="M46" s="20">
        <f t="shared" ref="M46:S46" si="55">+M40+M42+M44</f>
        <v>70.489999999999995</v>
      </c>
      <c r="N46" s="20">
        <f t="shared" si="55"/>
        <v>0</v>
      </c>
      <c r="O46" s="20">
        <f t="shared" si="55"/>
        <v>0</v>
      </c>
      <c r="P46" s="20">
        <f t="shared" si="55"/>
        <v>0</v>
      </c>
      <c r="Q46" s="20">
        <f t="shared" si="55"/>
        <v>14.13</v>
      </c>
      <c r="R46" s="20">
        <f t="shared" si="55"/>
        <v>0</v>
      </c>
      <c r="S46" s="20">
        <f t="shared" si="55"/>
        <v>36.86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20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533.76</v>
      </c>
    </row>
    <row r="47" spans="1:34" s="47" customFormat="1" x14ac:dyDescent="0.25">
      <c r="A47" s="48" t="s">
        <v>48</v>
      </c>
      <c r="B47" s="19">
        <f>+B41+B43+B45</f>
        <v>641.15520000000004</v>
      </c>
      <c r="C47" s="19">
        <f t="shared" ref="C47:L47" si="57">+C41+C43+C45</f>
        <v>0</v>
      </c>
      <c r="D47" s="19">
        <f t="shared" si="57"/>
        <v>115.99999999999999</v>
      </c>
      <c r="E47" s="19">
        <f t="shared" si="57"/>
        <v>76.792000000000002</v>
      </c>
      <c r="F47" s="19">
        <f t="shared" si="57"/>
        <v>0</v>
      </c>
      <c r="G47" s="19">
        <f t="shared" si="57"/>
        <v>0</v>
      </c>
      <c r="H47" s="19">
        <f t="shared" si="57"/>
        <v>0</v>
      </c>
      <c r="I47" s="19">
        <f t="shared" si="57"/>
        <v>180.17119999999997</v>
      </c>
      <c r="J47" s="19">
        <f t="shared" si="57"/>
        <v>568.21439999999996</v>
      </c>
      <c r="K47" s="19">
        <f t="shared" si="57"/>
        <v>0</v>
      </c>
      <c r="L47" s="19">
        <f t="shared" si="57"/>
        <v>237.84639999999999</v>
      </c>
      <c r="M47" s="19">
        <f t="shared" ref="M47:S47" si="58">+M41+M43+M45</f>
        <v>327.07359999999994</v>
      </c>
      <c r="N47" s="19">
        <f t="shared" si="58"/>
        <v>0</v>
      </c>
      <c r="O47" s="19">
        <f t="shared" si="58"/>
        <v>0</v>
      </c>
      <c r="P47" s="19">
        <f t="shared" si="58"/>
        <v>0</v>
      </c>
      <c r="Q47" s="19">
        <f t="shared" si="58"/>
        <v>65.563199999999995</v>
      </c>
      <c r="R47" s="19">
        <f t="shared" si="58"/>
        <v>0</v>
      </c>
      <c r="S47" s="19">
        <f t="shared" si="58"/>
        <v>171.03039999999999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92.8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2476.6464000000005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930.3</v>
      </c>
      <c r="C49" s="44">
        <v>514.52</v>
      </c>
      <c r="D49" s="44">
        <v>1210.23</v>
      </c>
      <c r="E49" s="44">
        <v>906.25</v>
      </c>
      <c r="F49" s="44">
        <v>2117.12</v>
      </c>
      <c r="G49" s="44">
        <v>792.84</v>
      </c>
      <c r="H49" s="44">
        <v>479.97</v>
      </c>
      <c r="I49" s="44">
        <v>2215.35</v>
      </c>
      <c r="J49" s="44">
        <v>1629.53</v>
      </c>
      <c r="K49" s="44">
        <v>1335.44</v>
      </c>
      <c r="L49" s="44">
        <v>775.11</v>
      </c>
      <c r="M49" s="45">
        <v>2010.31</v>
      </c>
      <c r="N49" s="45">
        <v>2800.75</v>
      </c>
      <c r="O49" s="45">
        <v>706.01</v>
      </c>
      <c r="P49" s="45">
        <v>520.16999999999996</v>
      </c>
      <c r="Q49" s="45">
        <v>1707.52</v>
      </c>
      <c r="R49" s="45">
        <v>2628.01</v>
      </c>
      <c r="S49" s="45">
        <v>1516.54</v>
      </c>
      <c r="T49" s="45">
        <v>1177.99</v>
      </c>
      <c r="U49" s="45">
        <v>725.91</v>
      </c>
      <c r="V49" s="45">
        <v>204.65</v>
      </c>
      <c r="W49" s="45">
        <v>400.77</v>
      </c>
      <c r="X49" s="45">
        <v>589.87</v>
      </c>
      <c r="Y49" s="45">
        <v>164.29</v>
      </c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28059.450000000004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466.29</v>
      </c>
      <c r="C53" s="44">
        <v>693.43</v>
      </c>
      <c r="D53" s="44"/>
      <c r="E53" s="44"/>
      <c r="F53" s="44">
        <v>635.22</v>
      </c>
      <c r="G53" s="44">
        <v>563.05999999999995</v>
      </c>
      <c r="H53" s="44"/>
      <c r="I53" s="44"/>
      <c r="J53" s="44">
        <v>699.66</v>
      </c>
      <c r="K53" s="44">
        <v>756.04</v>
      </c>
      <c r="L53" s="44"/>
      <c r="M53" s="45"/>
      <c r="N53" s="45"/>
      <c r="O53" s="45"/>
      <c r="P53" s="45"/>
      <c r="Q53" s="45"/>
      <c r="R53" s="45"/>
      <c r="S53" s="45"/>
      <c r="T53" s="45">
        <v>687.15</v>
      </c>
      <c r="U53" s="45">
        <v>672.52</v>
      </c>
      <c r="V53" s="45"/>
      <c r="W53" s="45"/>
      <c r="X53" s="45">
        <v>17.53</v>
      </c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5190.8999999999987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>
        <v>15.59</v>
      </c>
      <c r="N54" s="45"/>
      <c r="O54" s="45"/>
      <c r="P54" s="45">
        <v>230.04</v>
      </c>
      <c r="Q54" s="45"/>
      <c r="R54" s="45"/>
      <c r="S54" s="45">
        <v>133.65</v>
      </c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379.28</v>
      </c>
    </row>
    <row r="55" spans="1:34" x14ac:dyDescent="0.25">
      <c r="A55" s="17" t="s">
        <v>52</v>
      </c>
      <c r="B55" s="44">
        <v>16.73</v>
      </c>
      <c r="C55" s="44">
        <v>134.24</v>
      </c>
      <c r="D55" s="44">
        <v>46.4</v>
      </c>
      <c r="E55" s="44">
        <v>303.33</v>
      </c>
      <c r="F55" s="44">
        <v>943.84</v>
      </c>
      <c r="G55" s="44">
        <v>708.19</v>
      </c>
      <c r="H55" s="44"/>
      <c r="I55" s="44"/>
      <c r="J55" s="44">
        <v>12.5</v>
      </c>
      <c r="K55" s="44">
        <v>78.39</v>
      </c>
      <c r="L55" s="44">
        <v>30</v>
      </c>
      <c r="M55" s="45"/>
      <c r="N55" s="45">
        <v>73.08</v>
      </c>
      <c r="O55" s="45">
        <v>117.97</v>
      </c>
      <c r="P55" s="45">
        <v>103.85</v>
      </c>
      <c r="Q55" s="45">
        <v>223.07</v>
      </c>
      <c r="R55" s="45">
        <v>21.57</v>
      </c>
      <c r="S55" s="45">
        <v>132.72999999999999</v>
      </c>
      <c r="T55" s="45">
        <v>92.83</v>
      </c>
      <c r="U55" s="45"/>
      <c r="V55" s="45"/>
      <c r="W55" s="45">
        <v>4.26</v>
      </c>
      <c r="X55" s="45"/>
      <c r="Y55" s="45">
        <v>30.06</v>
      </c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3073.04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4406.9951999999994</v>
      </c>
      <c r="C64" s="53">
        <f t="shared" ref="C64:AG64" si="61">+C15+C23+C31+C39+C47+C48+C49+C50+C51+C52+C53+C54+C55+C56+C57+C58+C59+C60+C61+C62+C63</f>
        <v>3315.9700000000003</v>
      </c>
      <c r="D64" s="53">
        <f t="shared" si="61"/>
        <v>3927.3068000000003</v>
      </c>
      <c r="E64" s="53">
        <f t="shared" si="61"/>
        <v>2787.4519999999998</v>
      </c>
      <c r="F64" s="53">
        <f t="shared" si="61"/>
        <v>4702.92</v>
      </c>
      <c r="G64" s="53">
        <f t="shared" si="61"/>
        <v>4254.13</v>
      </c>
      <c r="H64" s="53">
        <f t="shared" si="61"/>
        <v>1227.01</v>
      </c>
      <c r="I64" s="53">
        <f t="shared" si="61"/>
        <v>4217.2811999999994</v>
      </c>
      <c r="J64" s="53">
        <f t="shared" si="61"/>
        <v>4803.0243999999993</v>
      </c>
      <c r="K64" s="53">
        <f t="shared" si="61"/>
        <v>4476.63</v>
      </c>
      <c r="L64" s="53">
        <f t="shared" si="61"/>
        <v>4001.1763999999998</v>
      </c>
      <c r="M64" s="53">
        <f t="shared" si="61"/>
        <v>4599.373599999999</v>
      </c>
      <c r="N64" s="53">
        <f t="shared" si="61"/>
        <v>5742.1211999999996</v>
      </c>
      <c r="O64" s="53">
        <f t="shared" si="61"/>
        <v>3366.0687999999996</v>
      </c>
      <c r="P64" s="53">
        <f t="shared" si="61"/>
        <v>2297.1</v>
      </c>
      <c r="Q64" s="53">
        <f t="shared" si="61"/>
        <v>4210.6124</v>
      </c>
      <c r="R64" s="53">
        <f t="shared" si="61"/>
        <v>5595.98</v>
      </c>
      <c r="S64" s="53">
        <f t="shared" si="61"/>
        <v>3061.8431999999998</v>
      </c>
      <c r="T64" s="53">
        <f t="shared" si="61"/>
        <v>3029.81</v>
      </c>
      <c r="U64" s="53">
        <f t="shared" si="61"/>
        <v>3049.3883999999998</v>
      </c>
      <c r="V64" s="53">
        <f t="shared" si="61"/>
        <v>896.00999999999988</v>
      </c>
      <c r="W64" s="53">
        <f t="shared" si="61"/>
        <v>1081.83</v>
      </c>
      <c r="X64" s="53">
        <f t="shared" si="61"/>
        <v>1026.46</v>
      </c>
      <c r="Y64" s="53">
        <f t="shared" si="61"/>
        <v>667.62999999999988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80744.123599999992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6" si="62">D11</f>
        <v>CAJA 2 D</v>
      </c>
      <c r="E66" s="55" t="str">
        <f t="shared" si="62"/>
        <v>CAJA 2 N</v>
      </c>
      <c r="F66" s="55" t="str">
        <f t="shared" si="62"/>
        <v>CAJA 3 D</v>
      </c>
      <c r="G66" s="55" t="str">
        <f t="shared" si="62"/>
        <v>CAJA 3 N</v>
      </c>
      <c r="H66" s="55" t="str">
        <f t="shared" si="62"/>
        <v>CAJA 4 D</v>
      </c>
      <c r="I66" s="55" t="str">
        <f t="shared" si="62"/>
        <v>CAJA 4 N</v>
      </c>
      <c r="J66" s="55" t="str">
        <f t="shared" si="62"/>
        <v>CAJA 5 D</v>
      </c>
      <c r="K66" s="55" t="str">
        <f t="shared" si="62"/>
        <v>CAJA 5 N</v>
      </c>
      <c r="L66" s="55" t="str">
        <f t="shared" si="62"/>
        <v>CAJA 6 D</v>
      </c>
      <c r="M66" s="55" t="str">
        <f t="shared" si="62"/>
        <v>CAJA 6 N</v>
      </c>
      <c r="N66" s="55" t="str">
        <f t="shared" si="62"/>
        <v>CAJA 7 D</v>
      </c>
      <c r="O66" s="55" t="str">
        <f t="shared" si="62"/>
        <v>CAJA 7 N</v>
      </c>
      <c r="P66" s="55" t="str">
        <f t="shared" si="62"/>
        <v>CAJA 8 D</v>
      </c>
      <c r="Q66" s="55" t="str">
        <f t="shared" si="62"/>
        <v>CAJA 8 N</v>
      </c>
      <c r="R66" s="55" t="str">
        <f t="shared" si="62"/>
        <v>CAJA 9 D</v>
      </c>
      <c r="S66" s="55" t="str">
        <f t="shared" si="62"/>
        <v>CAJA 9 N</v>
      </c>
      <c r="T66" s="55" t="str">
        <f t="shared" si="62"/>
        <v>CAJA 10 D</v>
      </c>
      <c r="U66" s="55" t="str">
        <f t="shared" si="62"/>
        <v>CAJA 10 N</v>
      </c>
      <c r="V66" s="55" t="str">
        <f t="shared" si="62"/>
        <v>CAJA 12 D</v>
      </c>
      <c r="W66" s="55" t="str">
        <f t="shared" si="62"/>
        <v>CAJA 12 N</v>
      </c>
      <c r="X66" s="55" t="str">
        <f t="shared" si="62"/>
        <v>CAJA 14 N</v>
      </c>
      <c r="Y66" s="55" t="str">
        <f t="shared" si="62"/>
        <v>CAJA 15 N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4405.0600000000004</v>
      </c>
      <c r="C67" s="57">
        <f t="shared" ref="C67:L67" si="63">C12</f>
        <v>3313.62</v>
      </c>
      <c r="D67" s="57">
        <f t="shared" si="63"/>
        <v>3924.57</v>
      </c>
      <c r="E67" s="57">
        <f t="shared" si="63"/>
        <v>2791.76</v>
      </c>
      <c r="F67" s="57">
        <f t="shared" si="63"/>
        <v>4702.34</v>
      </c>
      <c r="G67" s="57">
        <f t="shared" si="63"/>
        <v>4253.1499999999996</v>
      </c>
      <c r="H67" s="57">
        <f t="shared" si="63"/>
        <v>1193.27</v>
      </c>
      <c r="I67" s="57">
        <f t="shared" si="63"/>
        <v>4210.2299999999996</v>
      </c>
      <c r="J67" s="57">
        <f t="shared" si="63"/>
        <v>4783.13</v>
      </c>
      <c r="K67" s="57">
        <f t="shared" si="63"/>
        <v>4471.9799999999996</v>
      </c>
      <c r="L67" s="57">
        <f t="shared" si="63"/>
        <v>4012.26</v>
      </c>
      <c r="M67" s="57">
        <f t="shared" ref="M67:AG67" si="64">M12</f>
        <v>4594.75</v>
      </c>
      <c r="N67" s="57">
        <f t="shared" si="64"/>
        <v>5738.86</v>
      </c>
      <c r="O67" s="57">
        <f t="shared" si="64"/>
        <v>3361.68</v>
      </c>
      <c r="P67" s="57">
        <f t="shared" si="64"/>
        <v>2282.38</v>
      </c>
      <c r="Q67" s="57">
        <f t="shared" si="64"/>
        <v>4209.54</v>
      </c>
      <c r="R67" s="57">
        <f t="shared" si="64"/>
        <v>5538.25</v>
      </c>
      <c r="S67" s="57">
        <f t="shared" si="64"/>
        <v>3043.76</v>
      </c>
      <c r="T67" s="57">
        <f t="shared" si="64"/>
        <v>2964.08</v>
      </c>
      <c r="U67" s="57">
        <f t="shared" si="64"/>
        <v>3044.07</v>
      </c>
      <c r="V67" s="57">
        <f t="shared" si="64"/>
        <v>894.23</v>
      </c>
      <c r="W67" s="57">
        <f t="shared" si="64"/>
        <v>1078.05</v>
      </c>
      <c r="X67" s="57">
        <f t="shared" si="64"/>
        <v>1021.66</v>
      </c>
      <c r="Y67" s="57">
        <f t="shared" si="64"/>
        <v>666.31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80498.990000000005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4405.0600000000004</v>
      </c>
      <c r="C69" s="59">
        <f t="shared" ref="C69:L69" si="67">+C67+C68</f>
        <v>3313.62</v>
      </c>
      <c r="D69" s="59">
        <f t="shared" si="67"/>
        <v>3924.57</v>
      </c>
      <c r="E69" s="59">
        <f t="shared" si="67"/>
        <v>2791.76</v>
      </c>
      <c r="F69" s="59">
        <f t="shared" si="67"/>
        <v>4702.34</v>
      </c>
      <c r="G69" s="59">
        <f t="shared" si="67"/>
        <v>4253.1499999999996</v>
      </c>
      <c r="H69" s="59">
        <f t="shared" si="67"/>
        <v>1193.27</v>
      </c>
      <c r="I69" s="59">
        <f t="shared" si="67"/>
        <v>4210.2299999999996</v>
      </c>
      <c r="J69" s="59">
        <f t="shared" si="67"/>
        <v>4783.13</v>
      </c>
      <c r="K69" s="59">
        <f t="shared" si="67"/>
        <v>4471.9799999999996</v>
      </c>
      <c r="L69" s="59">
        <f t="shared" si="67"/>
        <v>4012.26</v>
      </c>
      <c r="M69" s="59">
        <f t="shared" ref="M69:AG69" si="68">+M67+M68</f>
        <v>4594.75</v>
      </c>
      <c r="N69" s="59">
        <f t="shared" si="68"/>
        <v>5738.86</v>
      </c>
      <c r="O69" s="59">
        <f t="shared" si="68"/>
        <v>3361.68</v>
      </c>
      <c r="P69" s="59">
        <f t="shared" si="68"/>
        <v>2282.38</v>
      </c>
      <c r="Q69" s="59">
        <f t="shared" si="68"/>
        <v>4209.54</v>
      </c>
      <c r="R69" s="59">
        <f t="shared" si="68"/>
        <v>5538.25</v>
      </c>
      <c r="S69" s="59">
        <f t="shared" si="68"/>
        <v>3043.76</v>
      </c>
      <c r="T69" s="59">
        <f t="shared" si="68"/>
        <v>2964.08</v>
      </c>
      <c r="U69" s="59">
        <f t="shared" si="68"/>
        <v>3044.07</v>
      </c>
      <c r="V69" s="59">
        <f t="shared" si="68"/>
        <v>894.23</v>
      </c>
      <c r="W69" s="59">
        <f t="shared" si="68"/>
        <v>1078.05</v>
      </c>
      <c r="X69" s="59">
        <f t="shared" si="68"/>
        <v>1021.66</v>
      </c>
      <c r="Y69" s="59">
        <f t="shared" si="68"/>
        <v>666.31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80498.990000000005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1.9351999999989857</v>
      </c>
      <c r="C70" s="57">
        <f t="shared" si="69"/>
        <v>2.3500000000003638</v>
      </c>
      <c r="D70" s="57">
        <f t="shared" si="69"/>
        <v>2.7368000000001302</v>
      </c>
      <c r="E70" s="57">
        <f t="shared" si="69"/>
        <v>-4.3080000000004475</v>
      </c>
      <c r="F70" s="57">
        <f t="shared" si="69"/>
        <v>0.57999999999992724</v>
      </c>
      <c r="G70" s="57">
        <f t="shared" si="69"/>
        <v>0.98000000000047294</v>
      </c>
      <c r="H70" s="57">
        <f t="shared" si="69"/>
        <v>33.740000000000009</v>
      </c>
      <c r="I70" s="57">
        <f t="shared" si="69"/>
        <v>7.0511999999998807</v>
      </c>
      <c r="J70" s="57">
        <f t="shared" si="69"/>
        <v>19.894399999999223</v>
      </c>
      <c r="K70" s="57">
        <f t="shared" si="69"/>
        <v>4.6500000000005457</v>
      </c>
      <c r="L70" s="57">
        <f t="shared" si="69"/>
        <v>-11.083600000000388</v>
      </c>
      <c r="M70" s="57">
        <f t="shared" ref="M70:AG70" si="70">+M64-M69</f>
        <v>4.6235999999989872</v>
      </c>
      <c r="N70" s="57">
        <f t="shared" si="70"/>
        <v>3.2611999999999171</v>
      </c>
      <c r="O70" s="57">
        <f t="shared" si="70"/>
        <v>4.3887999999997191</v>
      </c>
      <c r="P70" s="57">
        <f t="shared" si="70"/>
        <v>14.7199999999998</v>
      </c>
      <c r="Q70" s="57">
        <f t="shared" si="70"/>
        <v>1.072400000000016</v>
      </c>
      <c r="R70" s="57">
        <f t="shared" si="70"/>
        <v>57.729999999999563</v>
      </c>
      <c r="S70" s="57">
        <f t="shared" si="70"/>
        <v>18.083199999999579</v>
      </c>
      <c r="T70" s="57">
        <f t="shared" si="70"/>
        <v>65.730000000000018</v>
      </c>
      <c r="U70" s="57">
        <f t="shared" si="70"/>
        <v>5.3183999999996558</v>
      </c>
      <c r="V70" s="57">
        <f t="shared" si="70"/>
        <v>1.779999999999859</v>
      </c>
      <c r="W70" s="57">
        <f t="shared" si="70"/>
        <v>3.7799999999999727</v>
      </c>
      <c r="X70" s="57">
        <f t="shared" si="70"/>
        <v>4.8000000000000682</v>
      </c>
      <c r="Y70" s="57">
        <f t="shared" si="70"/>
        <v>1.3199999999999363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245.13359999999579</v>
      </c>
    </row>
    <row r="71" spans="1:34" ht="101.25" customHeight="1" x14ac:dyDescent="0.25">
      <c r="A71" s="77" t="s">
        <v>96</v>
      </c>
      <c r="B71" s="14"/>
      <c r="C71" s="14"/>
      <c r="D71" s="14"/>
      <c r="E71" s="14" t="s">
        <v>133</v>
      </c>
      <c r="F71" s="14"/>
      <c r="G71" s="14"/>
      <c r="H71" s="14" t="s">
        <v>136</v>
      </c>
      <c r="I71" s="14"/>
      <c r="J71" s="14" t="s">
        <v>137</v>
      </c>
      <c r="K71" s="14"/>
      <c r="L71" s="14" t="s">
        <v>138</v>
      </c>
      <c r="M71" s="29"/>
      <c r="N71" s="29" t="s">
        <v>139</v>
      </c>
      <c r="O71" s="29"/>
      <c r="P71" s="29" t="s">
        <v>140</v>
      </c>
      <c r="Q71" s="29" t="s">
        <v>141</v>
      </c>
      <c r="R71" s="29" t="s">
        <v>142</v>
      </c>
      <c r="S71" s="29" t="s">
        <v>143</v>
      </c>
      <c r="T71" s="29" t="s">
        <v>144</v>
      </c>
      <c r="U71" s="29" t="s">
        <v>145</v>
      </c>
      <c r="V71" s="29" t="s">
        <v>146</v>
      </c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E72" s="15" t="s">
        <v>134</v>
      </c>
      <c r="AH72" s="47"/>
    </row>
    <row r="73" spans="1:34" x14ac:dyDescent="0.25">
      <c r="E73" s="15" t="s">
        <v>135</v>
      </c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H46" activePane="bottomRight" state="frozen"/>
      <selection pane="topRight" activeCell="B1" sqref="B1"/>
      <selection pane="bottomLeft" activeCell="A5" sqref="A5"/>
      <selection pane="bottomRight" activeCell="AI25" sqref="AI2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44569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4.6399999999999997</v>
      </c>
      <c r="C8" s="1" t="s">
        <v>38</v>
      </c>
      <c r="D8" s="2">
        <v>4.6399999999999997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57</v>
      </c>
      <c r="E11" s="5" t="s">
        <v>58</v>
      </c>
      <c r="F11" s="5" t="s">
        <v>59</v>
      </c>
      <c r="G11" s="5" t="s">
        <v>60</v>
      </c>
      <c r="H11" s="5" t="s">
        <v>62</v>
      </c>
      <c r="I11" s="5" t="s">
        <v>63</v>
      </c>
      <c r="J11" s="5" t="s">
        <v>64</v>
      </c>
      <c r="K11" s="5" t="s">
        <v>67</v>
      </c>
      <c r="L11" s="5" t="s">
        <v>68</v>
      </c>
      <c r="M11" s="5" t="s">
        <v>69</v>
      </c>
      <c r="N11" s="5" t="s">
        <v>70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2545.7600000000002</v>
      </c>
      <c r="C12" s="26">
        <v>2035.74</v>
      </c>
      <c r="D12" s="26">
        <v>1924.58</v>
      </c>
      <c r="E12" s="26">
        <v>2645.8</v>
      </c>
      <c r="F12" s="26">
        <v>1875.34</v>
      </c>
      <c r="G12" s="26">
        <v>2322.19</v>
      </c>
      <c r="H12" s="26">
        <v>2926.74</v>
      </c>
      <c r="I12" s="26">
        <v>2113.2600000000002</v>
      </c>
      <c r="J12" s="26">
        <v>2756.21</v>
      </c>
      <c r="K12" s="26">
        <v>506.73</v>
      </c>
      <c r="L12" s="26">
        <v>2304.94</v>
      </c>
      <c r="M12" s="26">
        <v>1775.12</v>
      </c>
      <c r="N12" s="26">
        <v>1928.89</v>
      </c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27661.3</v>
      </c>
      <c r="AI12" s="26">
        <v>27661.21</v>
      </c>
      <c r="AJ12" s="69">
        <f>+AI12-AH12</f>
        <v>-9.0000000000145519E-2</v>
      </c>
    </row>
    <row r="13" spans="1:36" ht="19.5" customHeight="1" x14ac:dyDescent="0.25">
      <c r="A13" s="25" t="s">
        <v>117</v>
      </c>
      <c r="B13" s="26">
        <v>36</v>
      </c>
      <c r="C13" s="26">
        <v>18</v>
      </c>
      <c r="D13" s="26"/>
      <c r="E13" s="26"/>
      <c r="F13" s="26">
        <v>0</v>
      </c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54</v>
      </c>
      <c r="AI13" s="26"/>
      <c r="AJ13" s="69">
        <f>+AI13-AH13</f>
        <v>-54</v>
      </c>
    </row>
    <row r="14" spans="1:36" ht="19.5" customHeight="1" x14ac:dyDescent="0.25">
      <c r="A14" s="25" t="s">
        <v>118</v>
      </c>
      <c r="B14" s="26">
        <v>12</v>
      </c>
      <c r="C14" s="26"/>
      <c r="D14" s="26"/>
      <c r="E14" s="26"/>
      <c r="F14" s="26">
        <v>0</v>
      </c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12</v>
      </c>
      <c r="AI14" s="26"/>
      <c r="AJ14" s="69">
        <f>+AI14-AH14</f>
        <v>-12</v>
      </c>
    </row>
    <row r="15" spans="1:36" x14ac:dyDescent="0.25">
      <c r="A15" s="13" t="s">
        <v>0</v>
      </c>
      <c r="B15" s="23">
        <v>95</v>
      </c>
      <c r="C15" s="23">
        <v>48.65</v>
      </c>
      <c r="D15" s="23">
        <v>0</v>
      </c>
      <c r="E15" s="23">
        <v>84</v>
      </c>
      <c r="F15" s="23">
        <v>11</v>
      </c>
      <c r="G15" s="23">
        <v>74.599999999999994</v>
      </c>
      <c r="H15" s="23">
        <v>83.5</v>
      </c>
      <c r="I15" s="23">
        <v>182</v>
      </c>
      <c r="J15" s="23">
        <v>23.5</v>
      </c>
      <c r="K15" s="23">
        <v>12.55</v>
      </c>
      <c r="L15" s="23"/>
      <c r="M15" s="23">
        <v>8</v>
      </c>
      <c r="N15" s="23">
        <v>76.599999999999994</v>
      </c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699.4</v>
      </c>
    </row>
    <row r="16" spans="1:36" s="32" customFormat="1" x14ac:dyDescent="0.25">
      <c r="A16" s="30" t="s">
        <v>20</v>
      </c>
      <c r="B16" s="31">
        <v>187</v>
      </c>
      <c r="C16" s="31">
        <v>151</v>
      </c>
      <c r="D16" s="31">
        <v>177</v>
      </c>
      <c r="E16" s="31">
        <v>270</v>
      </c>
      <c r="F16" s="31">
        <v>170</v>
      </c>
      <c r="G16" s="31">
        <v>222</v>
      </c>
      <c r="H16" s="31">
        <v>301</v>
      </c>
      <c r="I16" s="31">
        <v>139</v>
      </c>
      <c r="J16" s="31">
        <v>242</v>
      </c>
      <c r="K16" s="31">
        <v>68</v>
      </c>
      <c r="L16" s="31">
        <v>269</v>
      </c>
      <c r="M16" s="31">
        <v>99</v>
      </c>
      <c r="N16" s="31">
        <v>169</v>
      </c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2464</v>
      </c>
      <c r="AJ16" s="70"/>
    </row>
    <row r="17" spans="1:36" s="47" customFormat="1" x14ac:dyDescent="0.25">
      <c r="A17" s="46" t="s">
        <v>27</v>
      </c>
      <c r="B17" s="22">
        <f>B16*$B$8</f>
        <v>867.68</v>
      </c>
      <c r="C17" s="22">
        <f>C16*$B$8</f>
        <v>700.64</v>
      </c>
      <c r="D17" s="22">
        <f t="shared" ref="D17:AG17" si="2">D16*$B$8</f>
        <v>821.28</v>
      </c>
      <c r="E17" s="22">
        <f t="shared" si="2"/>
        <v>1252.8</v>
      </c>
      <c r="F17" s="22">
        <f t="shared" si="2"/>
        <v>788.8</v>
      </c>
      <c r="G17" s="22">
        <f t="shared" si="2"/>
        <v>1030.08</v>
      </c>
      <c r="H17" s="22">
        <f t="shared" si="2"/>
        <v>1396.6399999999999</v>
      </c>
      <c r="I17" s="22">
        <f t="shared" si="2"/>
        <v>644.95999999999992</v>
      </c>
      <c r="J17" s="22">
        <f t="shared" si="2"/>
        <v>1122.8799999999999</v>
      </c>
      <c r="K17" s="22">
        <f t="shared" si="2"/>
        <v>315.52</v>
      </c>
      <c r="L17" s="22">
        <f t="shared" si="2"/>
        <v>1248.1599999999999</v>
      </c>
      <c r="M17" s="22">
        <f t="shared" si="2"/>
        <v>459.35999999999996</v>
      </c>
      <c r="N17" s="22">
        <f t="shared" si="2"/>
        <v>784.16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11432.960000000001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187</v>
      </c>
      <c r="C22" s="20">
        <f t="shared" ref="C22:AG23" si="5">+C16+C18+C20</f>
        <v>151</v>
      </c>
      <c r="D22" s="20">
        <f t="shared" si="5"/>
        <v>177</v>
      </c>
      <c r="E22" s="20">
        <f t="shared" si="5"/>
        <v>270</v>
      </c>
      <c r="F22" s="20">
        <f t="shared" si="5"/>
        <v>170</v>
      </c>
      <c r="G22" s="20">
        <f t="shared" si="5"/>
        <v>222</v>
      </c>
      <c r="H22" s="20">
        <f t="shared" si="5"/>
        <v>301</v>
      </c>
      <c r="I22" s="20">
        <f t="shared" si="5"/>
        <v>139</v>
      </c>
      <c r="J22" s="20">
        <f t="shared" si="5"/>
        <v>242</v>
      </c>
      <c r="K22" s="20">
        <f t="shared" si="5"/>
        <v>68</v>
      </c>
      <c r="L22" s="20">
        <f t="shared" si="5"/>
        <v>269</v>
      </c>
      <c r="M22" s="20">
        <f t="shared" si="5"/>
        <v>99</v>
      </c>
      <c r="N22" s="20">
        <f t="shared" si="5"/>
        <v>169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2464</v>
      </c>
    </row>
    <row r="23" spans="1:36" s="47" customFormat="1" x14ac:dyDescent="0.25">
      <c r="A23" s="48" t="s">
        <v>26</v>
      </c>
      <c r="B23" s="19">
        <f>+B17+B19+B21</f>
        <v>867.68</v>
      </c>
      <c r="C23" s="19">
        <f t="shared" si="5"/>
        <v>700.64</v>
      </c>
      <c r="D23" s="19">
        <f t="shared" si="5"/>
        <v>821.28</v>
      </c>
      <c r="E23" s="19">
        <f t="shared" si="5"/>
        <v>1252.8</v>
      </c>
      <c r="F23" s="19">
        <f t="shared" si="5"/>
        <v>788.8</v>
      </c>
      <c r="G23" s="19">
        <f t="shared" si="5"/>
        <v>1030.08</v>
      </c>
      <c r="H23" s="19">
        <f t="shared" si="5"/>
        <v>1396.6399999999999</v>
      </c>
      <c r="I23" s="19">
        <f t="shared" si="5"/>
        <v>644.95999999999992</v>
      </c>
      <c r="J23" s="19">
        <f t="shared" si="5"/>
        <v>1122.8799999999999</v>
      </c>
      <c r="K23" s="19">
        <f t="shared" si="5"/>
        <v>315.52</v>
      </c>
      <c r="L23" s="19">
        <f t="shared" si="5"/>
        <v>1248.1599999999999</v>
      </c>
      <c r="M23" s="19">
        <f t="shared" si="5"/>
        <v>459.35999999999996</v>
      </c>
      <c r="N23" s="19">
        <f t="shared" si="5"/>
        <v>784.16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11432.960000000001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>
        <v>40.15</v>
      </c>
      <c r="G32" s="36"/>
      <c r="H32" s="36"/>
      <c r="I32" s="36"/>
      <c r="J32" s="36"/>
      <c r="K32" s="36"/>
      <c r="L32" s="36"/>
      <c r="M32" s="37">
        <v>59.66</v>
      </c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99.81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186.29599999999999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276.82239999999996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463.11839999999995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40.15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59.66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99.81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186.29599999999999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276.82239999999996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463.11839999999995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>
        <v>8.51</v>
      </c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8.51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39.486399999999996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39.486399999999996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8.51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8.51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39.486399999999996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39.486399999999996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1207.0999999999999</v>
      </c>
      <c r="C49" s="44">
        <v>764.32</v>
      </c>
      <c r="D49" s="44">
        <v>677.1</v>
      </c>
      <c r="E49" s="44">
        <v>908.81</v>
      </c>
      <c r="F49" s="44">
        <v>760.64</v>
      </c>
      <c r="G49" s="44">
        <v>826.07</v>
      </c>
      <c r="H49" s="44">
        <v>1403.34</v>
      </c>
      <c r="I49" s="44">
        <v>1024.47</v>
      </c>
      <c r="J49" s="44">
        <v>1106.44</v>
      </c>
      <c r="K49" s="44">
        <v>182.15</v>
      </c>
      <c r="L49" s="44">
        <v>1070.9100000000001</v>
      </c>
      <c r="M49" s="45">
        <v>862.32</v>
      </c>
      <c r="N49" s="45">
        <v>711.57</v>
      </c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11505.24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415.24</v>
      </c>
      <c r="C53" s="44">
        <v>484.27</v>
      </c>
      <c r="D53" s="44">
        <v>444.31</v>
      </c>
      <c r="E53" s="44">
        <v>396.47</v>
      </c>
      <c r="F53" s="44">
        <v>131.25</v>
      </c>
      <c r="G53" s="44">
        <v>320.62</v>
      </c>
      <c r="H53" s="44"/>
      <c r="I53" s="44">
        <v>219.53</v>
      </c>
      <c r="J53" s="44">
        <v>480.35</v>
      </c>
      <c r="K53" s="44"/>
      <c r="L53" s="44"/>
      <c r="M53" s="45">
        <v>69.709999999999994</v>
      </c>
      <c r="N53" s="45">
        <v>197.19</v>
      </c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3158.94</v>
      </c>
    </row>
    <row r="54" spans="1:34" x14ac:dyDescent="0.25">
      <c r="A54" s="17" t="s">
        <v>114</v>
      </c>
      <c r="B54" s="44"/>
      <c r="C54" s="44"/>
      <c r="D54" s="44"/>
      <c r="E54" s="44">
        <v>2.75</v>
      </c>
      <c r="F54" s="44"/>
      <c r="G54" s="44"/>
      <c r="H54" s="44">
        <v>11.66</v>
      </c>
      <c r="I54" s="44"/>
      <c r="J54" s="44"/>
      <c r="K54" s="44"/>
      <c r="L54" s="44">
        <v>9.5399999999999991</v>
      </c>
      <c r="M54" s="45"/>
      <c r="N54" s="45">
        <v>111.88</v>
      </c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135.82999999999998</v>
      </c>
    </row>
    <row r="55" spans="1:34" x14ac:dyDescent="0.25">
      <c r="A55" s="17" t="s">
        <v>52</v>
      </c>
      <c r="B55" s="44">
        <v>10.75</v>
      </c>
      <c r="C55" s="44">
        <v>58.38</v>
      </c>
      <c r="D55" s="44">
        <v>0</v>
      </c>
      <c r="E55" s="44">
        <v>0</v>
      </c>
      <c r="F55" s="44"/>
      <c r="G55" s="44">
        <v>33.18</v>
      </c>
      <c r="H55" s="44">
        <v>33.69</v>
      </c>
      <c r="I55" s="44">
        <v>44.43</v>
      </c>
      <c r="J55" s="44">
        <v>26.03</v>
      </c>
      <c r="K55" s="44"/>
      <c r="L55" s="44">
        <v>24.63</v>
      </c>
      <c r="M55" s="45">
        <v>102.18</v>
      </c>
      <c r="N55" s="45">
        <v>48.74</v>
      </c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382.01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2595.7699999999995</v>
      </c>
      <c r="C64" s="53">
        <f t="shared" ref="C64:AG64" si="21">+C15+C23+C31+C39+C47+C48+C49+C50+C51+C52+C53+C54+C55+C56+C57+C58+C59+C60+C61+C62+C63</f>
        <v>2056.2600000000002</v>
      </c>
      <c r="D64" s="53">
        <f t="shared" si="21"/>
        <v>1942.69</v>
      </c>
      <c r="E64" s="53">
        <f t="shared" si="21"/>
        <v>2644.83</v>
      </c>
      <c r="F64" s="53">
        <f t="shared" si="21"/>
        <v>1877.9859999999999</v>
      </c>
      <c r="G64" s="53">
        <f t="shared" si="21"/>
        <v>2324.0363999999995</v>
      </c>
      <c r="H64" s="53">
        <f t="shared" si="21"/>
        <v>2928.8299999999995</v>
      </c>
      <c r="I64" s="53">
        <f t="shared" si="21"/>
        <v>2115.39</v>
      </c>
      <c r="J64" s="53">
        <f t="shared" si="21"/>
        <v>2759.2</v>
      </c>
      <c r="K64" s="53">
        <f t="shared" si="21"/>
        <v>510.22</v>
      </c>
      <c r="L64" s="53">
        <f t="shared" si="21"/>
        <v>2353.2399999999998</v>
      </c>
      <c r="M64" s="53">
        <f t="shared" si="21"/>
        <v>1778.3924</v>
      </c>
      <c r="N64" s="53">
        <f t="shared" si="21"/>
        <v>1930.14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27816.984800000002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3 D</v>
      </c>
      <c r="E66" s="55" t="str">
        <f t="shared" si="22"/>
        <v>CAJA 3 N</v>
      </c>
      <c r="F66" s="55" t="str">
        <f t="shared" si="22"/>
        <v>CAJA 4 D</v>
      </c>
      <c r="G66" s="55" t="str">
        <f t="shared" si="22"/>
        <v>CAJA 4 N</v>
      </c>
      <c r="H66" s="55" t="str">
        <f t="shared" si="22"/>
        <v>CAJA 5 N</v>
      </c>
      <c r="I66" s="55" t="str">
        <f t="shared" si="22"/>
        <v>CAJA 6 D</v>
      </c>
      <c r="J66" s="55" t="str">
        <f t="shared" si="22"/>
        <v>CAJA 6 N</v>
      </c>
      <c r="K66" s="55" t="str">
        <f t="shared" si="22"/>
        <v>CAJA 8 D</v>
      </c>
      <c r="L66" s="55" t="str">
        <f t="shared" si="22"/>
        <v>CAJA 8 N</v>
      </c>
      <c r="M66" s="55" t="str">
        <f t="shared" si="22"/>
        <v>CAJA 9 D</v>
      </c>
      <c r="N66" s="55" t="str">
        <f t="shared" si="22"/>
        <v>CAJA 9 N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2545.7600000000002</v>
      </c>
      <c r="C67" s="57">
        <f t="shared" ref="C67:L67" si="23">C12</f>
        <v>2035.74</v>
      </c>
      <c r="D67" s="57">
        <f t="shared" si="23"/>
        <v>1924.58</v>
      </c>
      <c r="E67" s="57">
        <f t="shared" si="23"/>
        <v>2645.8</v>
      </c>
      <c r="F67" s="57">
        <f t="shared" si="23"/>
        <v>1875.34</v>
      </c>
      <c r="G67" s="57">
        <f t="shared" si="23"/>
        <v>2322.19</v>
      </c>
      <c r="H67" s="57">
        <f t="shared" si="23"/>
        <v>2926.74</v>
      </c>
      <c r="I67" s="57">
        <f t="shared" si="23"/>
        <v>2113.2600000000002</v>
      </c>
      <c r="J67" s="57">
        <f t="shared" si="23"/>
        <v>2756.21</v>
      </c>
      <c r="K67" s="57">
        <f t="shared" si="23"/>
        <v>506.73</v>
      </c>
      <c r="L67" s="57">
        <f t="shared" si="23"/>
        <v>2304.94</v>
      </c>
      <c r="M67" s="57">
        <f t="shared" si="22"/>
        <v>1775.12</v>
      </c>
      <c r="N67" s="57">
        <f t="shared" si="22"/>
        <v>1928.89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27661.3</v>
      </c>
    </row>
    <row r="68" spans="1:34" s="47" customFormat="1" x14ac:dyDescent="0.25">
      <c r="A68" s="58" t="s">
        <v>93</v>
      </c>
      <c r="B68" s="59">
        <f t="shared" ref="B68:AG68" si="24">+B13+B14</f>
        <v>48</v>
      </c>
      <c r="C68" s="59">
        <f t="shared" si="24"/>
        <v>18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66</v>
      </c>
    </row>
    <row r="69" spans="1:34" s="47" customFormat="1" x14ac:dyDescent="0.25">
      <c r="A69" s="58" t="s">
        <v>94</v>
      </c>
      <c r="B69" s="59">
        <f>+B67+B68</f>
        <v>2593.7600000000002</v>
      </c>
      <c r="C69" s="59">
        <f t="shared" ref="C69:AG69" si="25">+C67+C68</f>
        <v>2053.7399999999998</v>
      </c>
      <c r="D69" s="59">
        <f t="shared" si="25"/>
        <v>1924.58</v>
      </c>
      <c r="E69" s="59">
        <f t="shared" si="25"/>
        <v>2645.8</v>
      </c>
      <c r="F69" s="59">
        <f t="shared" si="25"/>
        <v>1875.34</v>
      </c>
      <c r="G69" s="59">
        <f t="shared" si="25"/>
        <v>2322.19</v>
      </c>
      <c r="H69" s="59">
        <f t="shared" si="25"/>
        <v>2926.74</v>
      </c>
      <c r="I69" s="59">
        <f t="shared" si="25"/>
        <v>2113.2600000000002</v>
      </c>
      <c r="J69" s="59">
        <f t="shared" si="25"/>
        <v>2756.21</v>
      </c>
      <c r="K69" s="59">
        <f t="shared" si="25"/>
        <v>506.73</v>
      </c>
      <c r="L69" s="59">
        <f t="shared" si="25"/>
        <v>2304.94</v>
      </c>
      <c r="M69" s="59">
        <f t="shared" si="25"/>
        <v>1775.12</v>
      </c>
      <c r="N69" s="59">
        <f t="shared" si="25"/>
        <v>1928.89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27727.3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2.0099999999993088</v>
      </c>
      <c r="C70" s="57">
        <f t="shared" si="26"/>
        <v>2.5200000000004366</v>
      </c>
      <c r="D70" s="57">
        <f t="shared" si="26"/>
        <v>18.110000000000127</v>
      </c>
      <c r="E70" s="57">
        <f t="shared" si="26"/>
        <v>-0.97000000000025466</v>
      </c>
      <c r="F70" s="57">
        <f t="shared" si="26"/>
        <v>2.6459999999999582</v>
      </c>
      <c r="G70" s="57">
        <f t="shared" si="26"/>
        <v>1.8463999999994485</v>
      </c>
      <c r="H70" s="57">
        <f t="shared" si="26"/>
        <v>2.0899999999996908</v>
      </c>
      <c r="I70" s="57">
        <f t="shared" si="26"/>
        <v>2.1299999999996544</v>
      </c>
      <c r="J70" s="57">
        <f t="shared" si="26"/>
        <v>2.9899999999997817</v>
      </c>
      <c r="K70" s="57">
        <f t="shared" si="26"/>
        <v>3.4900000000000091</v>
      </c>
      <c r="L70" s="57">
        <f t="shared" si="26"/>
        <v>48.299999999999727</v>
      </c>
      <c r="M70" s="57">
        <f t="shared" si="26"/>
        <v>3.2724000000000615</v>
      </c>
      <c r="N70" s="57">
        <f t="shared" si="26"/>
        <v>1.25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89.684799999997949</v>
      </c>
    </row>
    <row r="71" spans="1:34" ht="112.5" customHeight="1" x14ac:dyDescent="0.25">
      <c r="A71" s="77" t="s">
        <v>96</v>
      </c>
      <c r="B71" s="14"/>
      <c r="C71" s="14"/>
      <c r="D71" s="14" t="s">
        <v>121</v>
      </c>
      <c r="E71" s="14"/>
      <c r="F71" s="14"/>
      <c r="G71" s="14"/>
      <c r="H71" s="14" t="s">
        <v>122</v>
      </c>
      <c r="I71" s="14"/>
      <c r="J71" s="14"/>
      <c r="K71" s="14" t="s">
        <v>123</v>
      </c>
      <c r="L71" s="14" t="s">
        <v>124</v>
      </c>
      <c r="M71" s="29" t="s">
        <v>125</v>
      </c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M72" s="12" t="s">
        <v>126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9" activePane="bottomRight" state="frozen"/>
      <selection pane="topRight" activeCell="B1" sqref="B1"/>
      <selection pane="bottomLeft" activeCell="A5" sqref="A5"/>
      <selection pane="bottomRight" activeCell="AH66" sqref="AH66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44569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4.6399999999999997</v>
      </c>
      <c r="C8" s="1" t="s">
        <v>38</v>
      </c>
      <c r="D8" s="2">
        <v>4.6399999999999997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58</v>
      </c>
      <c r="H11" s="5" t="s">
        <v>60</v>
      </c>
      <c r="I11" s="5" t="s">
        <v>59</v>
      </c>
      <c r="J11" s="5" t="s">
        <v>62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1965.34</v>
      </c>
      <c r="C12" s="26">
        <v>1231.33</v>
      </c>
      <c r="D12" s="26">
        <v>1105.5899999999999</v>
      </c>
      <c r="E12" s="26">
        <v>1719.77</v>
      </c>
      <c r="F12" s="26">
        <v>1162.3399999999999</v>
      </c>
      <c r="G12" s="26">
        <v>504.13</v>
      </c>
      <c r="H12" s="26">
        <v>984.54</v>
      </c>
      <c r="I12" s="26">
        <v>1096.5</v>
      </c>
      <c r="J12" s="26">
        <v>1626.59</v>
      </c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11396.130000000001</v>
      </c>
      <c r="AI12" s="26">
        <v>11396.13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29.5</v>
      </c>
      <c r="D15" s="23">
        <v>58.4</v>
      </c>
      <c r="E15" s="23">
        <v>33</v>
      </c>
      <c r="F15" s="23"/>
      <c r="G15" s="23">
        <v>14.2</v>
      </c>
      <c r="H15" s="23"/>
      <c r="I15" s="23">
        <v>11.9</v>
      </c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147</v>
      </c>
    </row>
    <row r="16" spans="1:36" s="32" customFormat="1" x14ac:dyDescent="0.25">
      <c r="A16" s="30" t="s">
        <v>20</v>
      </c>
      <c r="B16" s="31">
        <v>146</v>
      </c>
      <c r="C16" s="31">
        <v>129</v>
      </c>
      <c r="D16" s="31">
        <v>90</v>
      </c>
      <c r="E16" s="31">
        <v>237</v>
      </c>
      <c r="F16" s="31">
        <v>129</v>
      </c>
      <c r="G16" s="31">
        <v>55</v>
      </c>
      <c r="H16" s="31">
        <v>112</v>
      </c>
      <c r="I16" s="31">
        <v>121</v>
      </c>
      <c r="J16" s="31">
        <v>213</v>
      </c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1232</v>
      </c>
      <c r="AJ16" s="70"/>
    </row>
    <row r="17" spans="1:36" s="47" customFormat="1" x14ac:dyDescent="0.25">
      <c r="A17" s="46" t="s">
        <v>27</v>
      </c>
      <c r="B17" s="22">
        <f>B16*$B$8</f>
        <v>677.43999999999994</v>
      </c>
      <c r="C17" s="22">
        <f>C16*$B$8</f>
        <v>598.55999999999995</v>
      </c>
      <c r="D17" s="22">
        <f t="shared" ref="D17:AG17" si="2">D16*$B$8</f>
        <v>417.59999999999997</v>
      </c>
      <c r="E17" s="22">
        <f t="shared" si="2"/>
        <v>1099.6799999999998</v>
      </c>
      <c r="F17" s="22">
        <f t="shared" si="2"/>
        <v>598.55999999999995</v>
      </c>
      <c r="G17" s="22">
        <f t="shared" si="2"/>
        <v>255.2</v>
      </c>
      <c r="H17" s="22">
        <f t="shared" si="2"/>
        <v>519.67999999999995</v>
      </c>
      <c r="I17" s="22">
        <f t="shared" si="2"/>
        <v>561.43999999999994</v>
      </c>
      <c r="J17" s="22">
        <f t="shared" si="2"/>
        <v>988.31999999999994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5716.4799999999987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146</v>
      </c>
      <c r="C22" s="20">
        <f t="shared" ref="C22:AG23" si="5">+C16+C18+C20</f>
        <v>129</v>
      </c>
      <c r="D22" s="20">
        <f t="shared" si="5"/>
        <v>90</v>
      </c>
      <c r="E22" s="20">
        <f t="shared" si="5"/>
        <v>237</v>
      </c>
      <c r="F22" s="20">
        <f t="shared" si="5"/>
        <v>129</v>
      </c>
      <c r="G22" s="20">
        <f t="shared" si="5"/>
        <v>55</v>
      </c>
      <c r="H22" s="20">
        <f t="shared" si="5"/>
        <v>112</v>
      </c>
      <c r="I22" s="20">
        <f t="shared" si="5"/>
        <v>121</v>
      </c>
      <c r="J22" s="20">
        <f t="shared" si="5"/>
        <v>213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1232</v>
      </c>
    </row>
    <row r="23" spans="1:36" s="47" customFormat="1" x14ac:dyDescent="0.25">
      <c r="A23" s="48" t="s">
        <v>26</v>
      </c>
      <c r="B23" s="19">
        <f>+B17+B19+B21</f>
        <v>677.43999999999994</v>
      </c>
      <c r="C23" s="19">
        <f t="shared" si="5"/>
        <v>598.55999999999995</v>
      </c>
      <c r="D23" s="19">
        <f t="shared" si="5"/>
        <v>417.59999999999997</v>
      </c>
      <c r="E23" s="19">
        <f t="shared" si="5"/>
        <v>1099.6799999999998</v>
      </c>
      <c r="F23" s="19">
        <f t="shared" si="5"/>
        <v>598.55999999999995</v>
      </c>
      <c r="G23" s="19">
        <f t="shared" si="5"/>
        <v>255.2</v>
      </c>
      <c r="H23" s="19">
        <f t="shared" si="5"/>
        <v>519.67999999999995</v>
      </c>
      <c r="I23" s="19">
        <f t="shared" si="5"/>
        <v>561.43999999999994</v>
      </c>
      <c r="J23" s="19">
        <f t="shared" si="5"/>
        <v>988.31999999999994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5716.4799999999987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>
        <v>23.86</v>
      </c>
      <c r="C32" s="36"/>
      <c r="D32" s="36">
        <v>7.63</v>
      </c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31.49</v>
      </c>
    </row>
    <row r="33" spans="1:34" s="47" customFormat="1" x14ac:dyDescent="0.25">
      <c r="A33" s="46" t="s">
        <v>35</v>
      </c>
      <c r="B33" s="22">
        <f>B32*$B$8</f>
        <v>110.71039999999999</v>
      </c>
      <c r="C33" s="22">
        <f t="shared" ref="C33:AG33" si="12">C32*$B$8</f>
        <v>0</v>
      </c>
      <c r="D33" s="22">
        <f t="shared" si="12"/>
        <v>35.403199999999998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146.11359999999999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23.86</v>
      </c>
      <c r="C38" s="20">
        <f t="shared" ref="C38:AG39" si="15">+C32+C34+C36</f>
        <v>0</v>
      </c>
      <c r="D38" s="20">
        <f t="shared" si="15"/>
        <v>7.63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31.49</v>
      </c>
    </row>
    <row r="39" spans="1:34" s="47" customFormat="1" x14ac:dyDescent="0.25">
      <c r="A39" s="48" t="s">
        <v>42</v>
      </c>
      <c r="B39" s="19">
        <f>+B33+B35+B37</f>
        <v>110.71039999999999</v>
      </c>
      <c r="C39" s="19">
        <f t="shared" si="15"/>
        <v>0</v>
      </c>
      <c r="D39" s="19">
        <f t="shared" si="15"/>
        <v>35.403199999999998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146.11359999999999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>
        <v>4.1500000000000004</v>
      </c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4.1500000000000004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19.256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19.256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4.1500000000000004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4.1500000000000004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19.256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19.256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822.87</v>
      </c>
      <c r="C49" s="44">
        <v>395.57</v>
      </c>
      <c r="D49" s="44">
        <v>219.49</v>
      </c>
      <c r="E49" s="44">
        <v>370.45</v>
      </c>
      <c r="F49" s="44">
        <v>348.73</v>
      </c>
      <c r="G49" s="44">
        <v>88.22</v>
      </c>
      <c r="H49" s="44">
        <v>348.02</v>
      </c>
      <c r="I49" s="44">
        <v>416.06</v>
      </c>
      <c r="J49" s="44">
        <v>642.98</v>
      </c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3652.39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364.26</v>
      </c>
      <c r="C53" s="44">
        <v>209.18</v>
      </c>
      <c r="D53" s="44">
        <v>280.06</v>
      </c>
      <c r="E53" s="44">
        <v>219.93</v>
      </c>
      <c r="F53" s="44">
        <v>227.41</v>
      </c>
      <c r="G53" s="44">
        <v>148.26</v>
      </c>
      <c r="H53" s="44">
        <v>110.04</v>
      </c>
      <c r="I53" s="44">
        <v>91.25</v>
      </c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1650.39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7.24</v>
      </c>
      <c r="C55" s="44"/>
      <c r="D55" s="44">
        <v>95.84</v>
      </c>
      <c r="E55" s="44"/>
      <c r="F55" s="44"/>
      <c r="G55" s="44">
        <v>1.62</v>
      </c>
      <c r="H55" s="44"/>
      <c r="I55" s="44">
        <v>18.41</v>
      </c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123.11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1982.5203999999999</v>
      </c>
      <c r="C64" s="53">
        <f t="shared" ref="C64:AG64" si="21">+C15+C23+C31+C39+C47+C48+C49+C50+C51+C52+C53+C54+C55+C56+C57+C58+C59+C60+C61+C62+C63</f>
        <v>1232.81</v>
      </c>
      <c r="D64" s="53">
        <f t="shared" si="21"/>
        <v>1106.7931999999998</v>
      </c>
      <c r="E64" s="53">
        <f t="shared" si="21"/>
        <v>1723.06</v>
      </c>
      <c r="F64" s="53">
        <f t="shared" si="21"/>
        <v>1174.7</v>
      </c>
      <c r="G64" s="53">
        <f t="shared" si="21"/>
        <v>507.5</v>
      </c>
      <c r="H64" s="53">
        <f t="shared" si="21"/>
        <v>996.99599999999987</v>
      </c>
      <c r="I64" s="53">
        <f t="shared" si="21"/>
        <v>1099.06</v>
      </c>
      <c r="J64" s="53">
        <f t="shared" si="21"/>
        <v>1631.3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11454.739599999999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D</v>
      </c>
      <c r="G66" s="55" t="str">
        <f t="shared" si="22"/>
        <v>CAJA 3 N</v>
      </c>
      <c r="H66" s="55" t="str">
        <f t="shared" si="22"/>
        <v>CAJA 4 N</v>
      </c>
      <c r="I66" s="55" t="str">
        <f t="shared" si="22"/>
        <v>CAJA 4 D</v>
      </c>
      <c r="J66" s="55" t="str">
        <f t="shared" si="22"/>
        <v>CAJA 5 N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1965.34</v>
      </c>
      <c r="C67" s="57">
        <f t="shared" ref="C67:L67" si="23">C12</f>
        <v>1231.33</v>
      </c>
      <c r="D67" s="57">
        <f t="shared" si="23"/>
        <v>1105.5899999999999</v>
      </c>
      <c r="E67" s="57">
        <f t="shared" si="23"/>
        <v>1719.77</v>
      </c>
      <c r="F67" s="57">
        <f t="shared" si="23"/>
        <v>1162.3399999999999</v>
      </c>
      <c r="G67" s="57">
        <f t="shared" si="23"/>
        <v>504.13</v>
      </c>
      <c r="H67" s="57">
        <f t="shared" si="23"/>
        <v>984.54</v>
      </c>
      <c r="I67" s="57">
        <f t="shared" si="23"/>
        <v>1096.5</v>
      </c>
      <c r="J67" s="57">
        <f t="shared" si="23"/>
        <v>1626.59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11396.130000000001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1965.34</v>
      </c>
      <c r="C69" s="59">
        <f t="shared" ref="C69:AG69" si="25">+C67+C68</f>
        <v>1231.33</v>
      </c>
      <c r="D69" s="59">
        <f t="shared" si="25"/>
        <v>1105.5899999999999</v>
      </c>
      <c r="E69" s="59">
        <f t="shared" si="25"/>
        <v>1719.77</v>
      </c>
      <c r="F69" s="59">
        <f t="shared" si="25"/>
        <v>1162.3399999999999</v>
      </c>
      <c r="G69" s="59">
        <f t="shared" si="25"/>
        <v>504.13</v>
      </c>
      <c r="H69" s="59">
        <f t="shared" si="25"/>
        <v>984.54</v>
      </c>
      <c r="I69" s="59">
        <f t="shared" si="25"/>
        <v>1096.5</v>
      </c>
      <c r="J69" s="59">
        <f t="shared" si="25"/>
        <v>1626.59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11396.130000000001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17.180399999999963</v>
      </c>
      <c r="C70" s="57">
        <f t="shared" si="26"/>
        <v>1.4800000000000182</v>
      </c>
      <c r="D70" s="57">
        <f t="shared" si="26"/>
        <v>1.2031999999999243</v>
      </c>
      <c r="E70" s="57">
        <f t="shared" si="26"/>
        <v>3.2899999999999636</v>
      </c>
      <c r="F70" s="57">
        <f t="shared" si="26"/>
        <v>12.360000000000127</v>
      </c>
      <c r="G70" s="57">
        <f t="shared" si="26"/>
        <v>3.3700000000000045</v>
      </c>
      <c r="H70" s="57">
        <f t="shared" si="26"/>
        <v>12.455999999999904</v>
      </c>
      <c r="I70" s="57">
        <f t="shared" si="26"/>
        <v>2.5599999999999454</v>
      </c>
      <c r="J70" s="57">
        <f t="shared" si="26"/>
        <v>4.7100000000000364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58.609599999999887</v>
      </c>
    </row>
    <row r="71" spans="1:34" ht="95.25" customHeight="1" x14ac:dyDescent="0.25">
      <c r="A71" s="77" t="s">
        <v>96</v>
      </c>
      <c r="B71" s="14" t="s">
        <v>127</v>
      </c>
      <c r="C71" s="14"/>
      <c r="D71" s="14"/>
      <c r="E71" s="14"/>
      <c r="F71" s="14" t="s">
        <v>128</v>
      </c>
      <c r="G71" s="14"/>
      <c r="H71" s="14" t="s">
        <v>129</v>
      </c>
      <c r="I71" s="14"/>
      <c r="J71" s="14" t="s">
        <v>130</v>
      </c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7" activePane="bottomRight" state="frozen"/>
      <selection pane="topRight" activeCell="B1" sqref="B1"/>
      <selection pane="bottomLeft" activeCell="A5" sqref="A5"/>
      <selection pane="bottomRight" activeCell="AH71" sqref="AH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44569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4.6399999999999997</v>
      </c>
      <c r="C8" s="1" t="s">
        <v>38</v>
      </c>
      <c r="D8" s="2">
        <v>4.6399999999999997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3638.09</v>
      </c>
      <c r="C12" s="26">
        <v>4156.2700000000004</v>
      </c>
      <c r="D12" s="26">
        <v>3159.22</v>
      </c>
      <c r="E12" s="26">
        <v>2691.74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13645.32</v>
      </c>
      <c r="AI12" s="26">
        <v>13645.32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448.3</v>
      </c>
      <c r="C15" s="23">
        <v>243.5</v>
      </c>
      <c r="D15" s="23">
        <v>219.7</v>
      </c>
      <c r="E15" s="23">
        <v>83.5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995</v>
      </c>
    </row>
    <row r="16" spans="1:36" s="32" customFormat="1" x14ac:dyDescent="0.25">
      <c r="A16" s="30" t="s">
        <v>20</v>
      </c>
      <c r="B16" s="31">
        <v>157</v>
      </c>
      <c r="C16" s="31">
        <v>308</v>
      </c>
      <c r="D16" s="31">
        <v>152</v>
      </c>
      <c r="E16" s="31">
        <v>192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809</v>
      </c>
      <c r="AJ16" s="70"/>
    </row>
    <row r="17" spans="1:36" s="47" customFormat="1" x14ac:dyDescent="0.25">
      <c r="A17" s="46" t="s">
        <v>27</v>
      </c>
      <c r="B17" s="22">
        <f>B16*$B$8</f>
        <v>728.4799999999999</v>
      </c>
      <c r="C17" s="22">
        <f>C16*$B$8</f>
        <v>1429.12</v>
      </c>
      <c r="D17" s="22">
        <f t="shared" ref="D17:AG17" si="2">D16*$B$8</f>
        <v>705.28</v>
      </c>
      <c r="E17" s="22">
        <f t="shared" si="2"/>
        <v>890.87999999999988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3753.76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157</v>
      </c>
      <c r="C22" s="20">
        <f t="shared" ref="C22:AG23" si="5">+C16+C18+C20</f>
        <v>308</v>
      </c>
      <c r="D22" s="20">
        <f t="shared" si="5"/>
        <v>152</v>
      </c>
      <c r="E22" s="20">
        <f t="shared" si="5"/>
        <v>192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809</v>
      </c>
    </row>
    <row r="23" spans="1:36" s="47" customFormat="1" x14ac:dyDescent="0.25">
      <c r="A23" s="48" t="s">
        <v>26</v>
      </c>
      <c r="B23" s="19">
        <f>+B17+B19+B21</f>
        <v>728.4799999999999</v>
      </c>
      <c r="C23" s="19">
        <f t="shared" si="5"/>
        <v>1429.12</v>
      </c>
      <c r="D23" s="19">
        <f t="shared" si="5"/>
        <v>705.28</v>
      </c>
      <c r="E23" s="19">
        <f t="shared" si="5"/>
        <v>890.87999999999988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3753.76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1343.86</v>
      </c>
      <c r="C49" s="44">
        <v>1061</v>
      </c>
      <c r="D49" s="44">
        <v>1395.25</v>
      </c>
      <c r="E49" s="44">
        <v>914.58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4714.6899999999996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1116.22</v>
      </c>
      <c r="C53" s="44">
        <v>1404.8</v>
      </c>
      <c r="D53" s="44">
        <v>839.45</v>
      </c>
      <c r="E53" s="44">
        <v>670.17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4030.6400000000003</v>
      </c>
    </row>
    <row r="54" spans="1:34" x14ac:dyDescent="0.25">
      <c r="A54" s="17" t="s">
        <v>114</v>
      </c>
      <c r="B54" s="44"/>
      <c r="C54" s="44"/>
      <c r="D54" s="44"/>
      <c r="E54" s="44">
        <v>132.94999999999999</v>
      </c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132.94999999999999</v>
      </c>
    </row>
    <row r="55" spans="1:34" x14ac:dyDescent="0.25">
      <c r="A55" s="17" t="s">
        <v>52</v>
      </c>
      <c r="B55" s="44"/>
      <c r="C55" s="44">
        <v>18.84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18.84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3636.8599999999997</v>
      </c>
      <c r="C64" s="53">
        <f t="shared" ref="C64:AG64" si="21">+C15+C23+C31+C39+C47+C48+C49+C50+C51+C52+C53+C54+C55+C56+C57+C58+C59+C60+C61+C62+C63</f>
        <v>4157.26</v>
      </c>
      <c r="D64" s="53">
        <f t="shared" si="21"/>
        <v>3159.6800000000003</v>
      </c>
      <c r="E64" s="53">
        <f t="shared" si="21"/>
        <v>2692.08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13645.88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3638.09</v>
      </c>
      <c r="C67" s="57">
        <f t="shared" ref="C67:L67" si="23">C12</f>
        <v>4156.2700000000004</v>
      </c>
      <c r="D67" s="57">
        <f t="shared" si="23"/>
        <v>3159.22</v>
      </c>
      <c r="E67" s="57">
        <f t="shared" si="23"/>
        <v>2691.74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13645.32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3638.09</v>
      </c>
      <c r="C69" s="59">
        <f t="shared" ref="C69:AG69" si="25">+C67+C68</f>
        <v>4156.2700000000004</v>
      </c>
      <c r="D69" s="59">
        <f t="shared" si="25"/>
        <v>3159.22</v>
      </c>
      <c r="E69" s="59">
        <f t="shared" si="25"/>
        <v>2691.74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13645.32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-1.2300000000004729</v>
      </c>
      <c r="C70" s="57">
        <f t="shared" si="26"/>
        <v>0.98999999999978172</v>
      </c>
      <c r="D70" s="57">
        <f t="shared" si="26"/>
        <v>0.46000000000049113</v>
      </c>
      <c r="E70" s="57">
        <f t="shared" si="26"/>
        <v>0.34000000000014552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0.55999999999994543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6" activePane="bottomRight" state="frozen"/>
      <selection pane="topRight" activeCell="B1" sqref="B1"/>
      <selection pane="bottomLeft" activeCell="A5" sqref="A5"/>
      <selection pane="bottomRight" activeCell="AH66" sqref="AH66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44570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4.6399999999999997</v>
      </c>
      <c r="C8" s="1" t="s">
        <v>38</v>
      </c>
      <c r="D8" s="2">
        <v>4.6399999999999997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 t="s">
        <v>66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1368.94</v>
      </c>
      <c r="C12" s="26">
        <v>924.04</v>
      </c>
      <c r="D12" s="26">
        <v>573.55999999999995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2866.54</v>
      </c>
      <c r="AI12" s="26">
        <v>2866.54</v>
      </c>
      <c r="AJ12" s="69">
        <f>+AI12-AH12</f>
        <v>0</v>
      </c>
    </row>
    <row r="13" spans="1:36" ht="19.5" customHeight="1" x14ac:dyDescent="0.25">
      <c r="A13" s="25" t="s">
        <v>117</v>
      </c>
      <c r="B13" s="26">
        <v>18</v>
      </c>
      <c r="C13" s="26">
        <v>27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45</v>
      </c>
      <c r="AI13" s="26"/>
      <c r="AJ13" s="69">
        <f>+AI13-AH13</f>
        <v>-45</v>
      </c>
    </row>
    <row r="14" spans="1:36" ht="19.5" customHeight="1" x14ac:dyDescent="0.25">
      <c r="A14" s="25" t="s">
        <v>118</v>
      </c>
      <c r="B14" s="26">
        <v>6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6</v>
      </c>
      <c r="AI14" s="26"/>
      <c r="AJ14" s="69">
        <f>+AI14-AH14</f>
        <v>-6</v>
      </c>
    </row>
    <row r="15" spans="1:36" x14ac:dyDescent="0.25">
      <c r="A15" s="13" t="s">
        <v>0</v>
      </c>
      <c r="B15" s="23"/>
      <c r="C15" s="23">
        <v>15.05</v>
      </c>
      <c r="D15" s="23">
        <v>1.5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16.55</v>
      </c>
    </row>
    <row r="16" spans="1:36" s="32" customFormat="1" x14ac:dyDescent="0.25">
      <c r="A16" s="30" t="s">
        <v>20</v>
      </c>
      <c r="B16" s="31">
        <v>115</v>
      </c>
      <c r="C16" s="31">
        <v>65</v>
      </c>
      <c r="D16" s="31">
        <v>47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227</v>
      </c>
      <c r="AJ16" s="70"/>
    </row>
    <row r="17" spans="1:36" s="47" customFormat="1" x14ac:dyDescent="0.25">
      <c r="A17" s="46" t="s">
        <v>27</v>
      </c>
      <c r="B17" s="22">
        <f>B16*$B$8</f>
        <v>533.59999999999991</v>
      </c>
      <c r="C17" s="22">
        <f>C16*$B$8</f>
        <v>301.59999999999997</v>
      </c>
      <c r="D17" s="22">
        <f t="shared" ref="D17:AG17" si="2">D16*$B$8</f>
        <v>218.07999999999998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1053.2799999999997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115</v>
      </c>
      <c r="C22" s="20">
        <f t="shared" ref="C22:AG23" si="5">+C16+C18+C20</f>
        <v>65</v>
      </c>
      <c r="D22" s="20">
        <f t="shared" si="5"/>
        <v>47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227</v>
      </c>
    </row>
    <row r="23" spans="1:36" s="47" customFormat="1" x14ac:dyDescent="0.25">
      <c r="A23" s="48" t="s">
        <v>26</v>
      </c>
      <c r="B23" s="19">
        <f>+B17+B19+B21</f>
        <v>533.59999999999991</v>
      </c>
      <c r="C23" s="19">
        <f t="shared" si="5"/>
        <v>301.59999999999997</v>
      </c>
      <c r="D23" s="19">
        <f t="shared" si="5"/>
        <v>218.07999999999998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1053.2799999999997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728</v>
      </c>
      <c r="C49" s="44">
        <v>479.08</v>
      </c>
      <c r="D49" s="44">
        <v>310.10000000000002</v>
      </c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1517.1799999999998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19.13</v>
      </c>
      <c r="C53" s="44">
        <v>152.16999999999999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171.29999999999998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130.75</v>
      </c>
      <c r="C55" s="44">
        <v>3.54</v>
      </c>
      <c r="D55" s="44">
        <v>43.34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177.63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1411.48</v>
      </c>
      <c r="C64" s="53">
        <f t="shared" ref="C64:AG64" si="21">+C15+C23+C31+C39+C47+C48+C49+C50+C51+C52+C53+C54+C55+C56+C57+C58+C59+C60+C61+C62+C63</f>
        <v>951.43999999999994</v>
      </c>
      <c r="D64" s="53">
        <f t="shared" si="21"/>
        <v>573.0200000000001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2935.94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 t="str">
        <f t="shared" ref="D66:AG67" si="22">D11</f>
        <v>CAJA 7 N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1368.94</v>
      </c>
      <c r="C67" s="57">
        <f t="shared" ref="C67:L67" si="23">C12</f>
        <v>924.04</v>
      </c>
      <c r="D67" s="57">
        <f t="shared" si="23"/>
        <v>573.55999999999995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2866.54</v>
      </c>
    </row>
    <row r="68" spans="1:34" s="47" customFormat="1" x14ac:dyDescent="0.25">
      <c r="A68" s="58" t="s">
        <v>93</v>
      </c>
      <c r="B68" s="59">
        <f t="shared" ref="B68:AG68" si="24">+B13+B14</f>
        <v>24</v>
      </c>
      <c r="C68" s="59">
        <f t="shared" si="24"/>
        <v>27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51</v>
      </c>
    </row>
    <row r="69" spans="1:34" s="47" customFormat="1" x14ac:dyDescent="0.25">
      <c r="A69" s="58" t="s">
        <v>94</v>
      </c>
      <c r="B69" s="59">
        <f>+B67+B68</f>
        <v>1392.94</v>
      </c>
      <c r="C69" s="59">
        <f t="shared" ref="C69:AG69" si="25">+C67+C68</f>
        <v>951.04</v>
      </c>
      <c r="D69" s="59">
        <f t="shared" si="25"/>
        <v>573.55999999999995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2917.54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18.539999999999964</v>
      </c>
      <c r="C70" s="57">
        <f t="shared" si="26"/>
        <v>0.39999999999997726</v>
      </c>
      <c r="D70" s="57">
        <f t="shared" si="26"/>
        <v>-0.53999999999984993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18.400000000000091</v>
      </c>
    </row>
    <row r="71" spans="1:34" ht="102.75" customHeight="1" x14ac:dyDescent="0.25">
      <c r="A71" s="77" t="s">
        <v>96</v>
      </c>
      <c r="B71" s="14" t="s">
        <v>131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6" activePane="bottomRight" state="frozen"/>
      <selection pane="topRight" activeCell="B1" sqref="B1"/>
      <selection pane="bottomLeft" activeCell="A5" sqref="A5"/>
      <selection pane="bottomRight" activeCell="AH71" sqref="AH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44569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4.6500000000000004</v>
      </c>
      <c r="C8" s="1" t="s">
        <v>38</v>
      </c>
      <c r="D8" s="2">
        <v>4.6500000000000004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54</v>
      </c>
      <c r="E11" s="5" t="s">
        <v>56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559.36</v>
      </c>
      <c r="C12" s="26">
        <v>103.18</v>
      </c>
      <c r="D12" s="26">
        <v>1547.95</v>
      </c>
      <c r="E12" s="26">
        <v>865.91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3076.3999999999996</v>
      </c>
      <c r="AI12" s="26"/>
      <c r="AJ12" s="69">
        <f>+AI12-AH12</f>
        <v>-3076.3999999999996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17.399999999999999</v>
      </c>
      <c r="C15" s="23">
        <v>22.5</v>
      </c>
      <c r="D15" s="23"/>
      <c r="E15" s="23">
        <v>6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45.9</v>
      </c>
    </row>
    <row r="16" spans="1:36" s="32" customFormat="1" x14ac:dyDescent="0.25">
      <c r="A16" s="30" t="s">
        <v>20</v>
      </c>
      <c r="B16" s="31">
        <v>31</v>
      </c>
      <c r="C16" s="31">
        <v>6</v>
      </c>
      <c r="D16" s="31">
        <v>186</v>
      </c>
      <c r="E16" s="31">
        <v>135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358</v>
      </c>
      <c r="AJ16" s="70"/>
    </row>
    <row r="17" spans="1:36" s="47" customFormat="1" x14ac:dyDescent="0.25">
      <c r="A17" s="46" t="s">
        <v>27</v>
      </c>
      <c r="B17" s="22">
        <f>B16*$B$8</f>
        <v>144.15</v>
      </c>
      <c r="C17" s="22">
        <f>C16*$B$8</f>
        <v>27.900000000000002</v>
      </c>
      <c r="D17" s="22">
        <f t="shared" ref="D17:AG17" si="2">D16*$B$8</f>
        <v>864.90000000000009</v>
      </c>
      <c r="E17" s="22">
        <f t="shared" si="2"/>
        <v>627.75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1664.7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31</v>
      </c>
      <c r="C22" s="20">
        <f t="shared" ref="C22:AG23" si="5">+C16+C18+C20</f>
        <v>6</v>
      </c>
      <c r="D22" s="20">
        <f t="shared" si="5"/>
        <v>186</v>
      </c>
      <c r="E22" s="20">
        <f t="shared" si="5"/>
        <v>135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358</v>
      </c>
    </row>
    <row r="23" spans="1:36" s="47" customFormat="1" x14ac:dyDescent="0.25">
      <c r="A23" s="48" t="s">
        <v>26</v>
      </c>
      <c r="B23" s="19">
        <f>+B17+B19+B21</f>
        <v>144.15</v>
      </c>
      <c r="C23" s="19">
        <f t="shared" si="5"/>
        <v>27.900000000000002</v>
      </c>
      <c r="D23" s="19">
        <f t="shared" si="5"/>
        <v>864.90000000000009</v>
      </c>
      <c r="E23" s="19">
        <f t="shared" si="5"/>
        <v>627.75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1664.7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>
        <v>7.5</v>
      </c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7.5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34.875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34.875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7.5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7.5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34.875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34.875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292.08999999999997</v>
      </c>
      <c r="C49" s="44">
        <v>45.72</v>
      </c>
      <c r="D49" s="44">
        <v>544.34</v>
      </c>
      <c r="E49" s="44">
        <v>237.81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1119.96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92.77</v>
      </c>
      <c r="C53" s="44"/>
      <c r="D53" s="44">
        <v>144.16</v>
      </c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236.93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13.48</v>
      </c>
      <c r="C55" s="44">
        <v>7.53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21.01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559.89</v>
      </c>
      <c r="C64" s="53">
        <f t="shared" ref="C64:AG64" si="21">+C15+C23+C31+C39+C47+C48+C49+C50+C51+C52+C53+C54+C55+C56+C57+C58+C59+C60+C61+C62+C63</f>
        <v>103.65</v>
      </c>
      <c r="D64" s="53">
        <f t="shared" si="21"/>
        <v>1588.2750000000003</v>
      </c>
      <c r="E64" s="53">
        <f t="shared" si="21"/>
        <v>871.56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3123.3750000000005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1 N</v>
      </c>
      <c r="E66" s="55" t="str">
        <f t="shared" si="22"/>
        <v>CAJA 2 N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559.36</v>
      </c>
      <c r="C67" s="57">
        <f t="shared" ref="C67:L67" si="23">C12</f>
        <v>103.18</v>
      </c>
      <c r="D67" s="57">
        <f t="shared" si="23"/>
        <v>1547.95</v>
      </c>
      <c r="E67" s="57">
        <f t="shared" si="23"/>
        <v>865.91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3076.3999999999996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559.36</v>
      </c>
      <c r="C69" s="59">
        <f t="shared" ref="C69:AG69" si="25">+C67+C68</f>
        <v>103.18</v>
      </c>
      <c r="D69" s="59">
        <f t="shared" si="25"/>
        <v>1547.95</v>
      </c>
      <c r="E69" s="59">
        <f t="shared" si="25"/>
        <v>865.91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3076.3999999999996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0.52999999999997272</v>
      </c>
      <c r="C70" s="57">
        <f t="shared" si="26"/>
        <v>0.46999999999999886</v>
      </c>
      <c r="D70" s="57">
        <f t="shared" si="26"/>
        <v>40.325000000000273</v>
      </c>
      <c r="E70" s="57">
        <f t="shared" si="26"/>
        <v>5.6499999999999773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46.975000000000222</v>
      </c>
    </row>
    <row r="71" spans="1:34" ht="96" customHeight="1" x14ac:dyDescent="0.25">
      <c r="A71" s="77" t="s">
        <v>96</v>
      </c>
      <c r="B71" s="14"/>
      <c r="C71" s="14"/>
      <c r="D71" s="14" t="s">
        <v>132</v>
      </c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30" activePane="bottomRight" state="frozen"/>
      <selection pane="topRight" activeCell="B1" sqref="B1"/>
      <selection pane="bottomLeft" activeCell="A5" sqref="A5"/>
      <selection pane="bottomRight" activeCell="AH48" sqref="AH4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44569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4.6399999999999997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58</v>
      </c>
      <c r="H11" s="5" t="s">
        <v>59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1515.49</v>
      </c>
      <c r="C12" s="26">
        <v>2619.13</v>
      </c>
      <c r="D12" s="26">
        <v>2970.49</v>
      </c>
      <c r="E12" s="26">
        <v>2372.2399999999998</v>
      </c>
      <c r="F12" s="26">
        <v>3709.18</v>
      </c>
      <c r="G12" s="26">
        <v>1860.64</v>
      </c>
      <c r="H12" s="26">
        <v>2896.12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17943.289999999997</v>
      </c>
      <c r="AI12" s="26">
        <v>17943.29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>
        <v>0</v>
      </c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78</v>
      </c>
      <c r="C15" s="23">
        <v>293.75</v>
      </c>
      <c r="D15" s="23">
        <v>160.69999999999999</v>
      </c>
      <c r="E15" s="23">
        <v>166.4</v>
      </c>
      <c r="F15" s="23">
        <v>32.549999999999997</v>
      </c>
      <c r="G15" s="23"/>
      <c r="H15" s="23">
        <v>33.5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764.9</v>
      </c>
    </row>
    <row r="16" spans="1:36" s="32" customFormat="1" x14ac:dyDescent="0.25">
      <c r="A16" s="30" t="s">
        <v>20</v>
      </c>
      <c r="B16" s="31">
        <v>79</v>
      </c>
      <c r="C16" s="31">
        <v>198</v>
      </c>
      <c r="D16" s="31">
        <v>157</v>
      </c>
      <c r="E16" s="31">
        <v>186</v>
      </c>
      <c r="F16" s="31">
        <v>388</v>
      </c>
      <c r="G16" s="31">
        <v>208</v>
      </c>
      <c r="H16" s="31">
        <v>220</v>
      </c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1436</v>
      </c>
      <c r="AJ16" s="70"/>
    </row>
    <row r="17" spans="1:36" s="47" customFormat="1" x14ac:dyDescent="0.25">
      <c r="A17" s="46" t="s">
        <v>27</v>
      </c>
      <c r="B17" s="22">
        <f>B16*$B$8</f>
        <v>366.56</v>
      </c>
      <c r="C17" s="22">
        <f>C16*$B$8</f>
        <v>918.71999999999991</v>
      </c>
      <c r="D17" s="22">
        <f t="shared" ref="D17:AG17" si="2">D16*$B$8</f>
        <v>728.4799999999999</v>
      </c>
      <c r="E17" s="22">
        <f t="shared" si="2"/>
        <v>863.04</v>
      </c>
      <c r="F17" s="22">
        <f t="shared" si="2"/>
        <v>1800.32</v>
      </c>
      <c r="G17" s="22">
        <f t="shared" si="2"/>
        <v>965.11999999999989</v>
      </c>
      <c r="H17" s="22">
        <f t="shared" si="2"/>
        <v>1020.8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6663.04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79</v>
      </c>
      <c r="C22" s="20">
        <f t="shared" ref="C22:AG23" si="5">+C16+C18+C20</f>
        <v>198</v>
      </c>
      <c r="D22" s="20">
        <f t="shared" si="5"/>
        <v>157</v>
      </c>
      <c r="E22" s="20">
        <f t="shared" si="5"/>
        <v>186</v>
      </c>
      <c r="F22" s="20">
        <f t="shared" si="5"/>
        <v>388</v>
      </c>
      <c r="G22" s="20">
        <f t="shared" si="5"/>
        <v>208</v>
      </c>
      <c r="H22" s="20">
        <f t="shared" si="5"/>
        <v>220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1436</v>
      </c>
    </row>
    <row r="23" spans="1:36" s="47" customFormat="1" x14ac:dyDescent="0.25">
      <c r="A23" s="48" t="s">
        <v>26</v>
      </c>
      <c r="B23" s="19">
        <f>+B17+B19+B21</f>
        <v>366.56</v>
      </c>
      <c r="C23" s="19">
        <f t="shared" si="5"/>
        <v>918.71999999999991</v>
      </c>
      <c r="D23" s="19">
        <f t="shared" si="5"/>
        <v>728.4799999999999</v>
      </c>
      <c r="E23" s="19">
        <f t="shared" si="5"/>
        <v>863.04</v>
      </c>
      <c r="F23" s="19">
        <f t="shared" si="5"/>
        <v>1800.32</v>
      </c>
      <c r="G23" s="19">
        <f t="shared" si="5"/>
        <v>965.11999999999989</v>
      </c>
      <c r="H23" s="19">
        <f t="shared" si="5"/>
        <v>1020.8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6663.04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>
        <v>42.27</v>
      </c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42.27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196.1328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196.1328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42.27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42.27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196.1328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196.1328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875.6</v>
      </c>
      <c r="C49" s="44">
        <v>938.5</v>
      </c>
      <c r="D49" s="44"/>
      <c r="E49" s="44"/>
      <c r="F49" s="44"/>
      <c r="G49" s="44"/>
      <c r="H49" s="44">
        <v>1811.75</v>
      </c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3625.85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>
        <v>1507.52</v>
      </c>
      <c r="E52" s="44">
        <v>940.37</v>
      </c>
      <c r="F52" s="44">
        <v>1578.69</v>
      </c>
      <c r="G52" s="44">
        <v>621.82000000000005</v>
      </c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4648.3999999999996</v>
      </c>
    </row>
    <row r="53" spans="1:34" x14ac:dyDescent="0.25">
      <c r="A53" s="17" t="s">
        <v>18</v>
      </c>
      <c r="B53" s="44">
        <v>147.16</v>
      </c>
      <c r="C53" s="44">
        <v>438.92</v>
      </c>
      <c r="D53" s="44">
        <v>380.03</v>
      </c>
      <c r="E53" s="44">
        <v>357.47</v>
      </c>
      <c r="F53" s="44">
        <v>241.91</v>
      </c>
      <c r="G53" s="44">
        <v>293.8</v>
      </c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1859.29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49.16</v>
      </c>
      <c r="C55" s="44">
        <v>35.229999999999997</v>
      </c>
      <c r="D55" s="44"/>
      <c r="E55" s="44">
        <v>0</v>
      </c>
      <c r="F55" s="44">
        <v>0</v>
      </c>
      <c r="G55" s="44"/>
      <c r="H55" s="44">
        <v>32.64</v>
      </c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117.02999999999999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>
        <v>50.83</v>
      </c>
      <c r="F59" s="44">
        <v>58.83</v>
      </c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109.66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1516.4800000000002</v>
      </c>
      <c r="C64" s="53">
        <f t="shared" ref="C64:AG64" si="21">+C15+C23+C31+C39+C47+C48+C49+C50+C51+C52+C53+C54+C55+C56+C57+C58+C59+C60+C61+C62+C63</f>
        <v>2625.12</v>
      </c>
      <c r="D64" s="53">
        <f t="shared" si="21"/>
        <v>2972.8627999999999</v>
      </c>
      <c r="E64" s="53">
        <f t="shared" si="21"/>
        <v>2378.1099999999997</v>
      </c>
      <c r="F64" s="53">
        <f t="shared" si="21"/>
        <v>3712.2999999999997</v>
      </c>
      <c r="G64" s="53">
        <f t="shared" si="21"/>
        <v>1880.74</v>
      </c>
      <c r="H64" s="53">
        <f t="shared" si="21"/>
        <v>2898.69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17984.302799999998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D</v>
      </c>
      <c r="G66" s="55" t="str">
        <f t="shared" si="22"/>
        <v>CAJA 3 N</v>
      </c>
      <c r="H66" s="55" t="str">
        <f t="shared" si="22"/>
        <v>CAJA 4 D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1515.49</v>
      </c>
      <c r="C67" s="57">
        <f t="shared" ref="C67:L67" si="23">C12</f>
        <v>2619.13</v>
      </c>
      <c r="D67" s="57">
        <f t="shared" si="23"/>
        <v>2970.49</v>
      </c>
      <c r="E67" s="57">
        <f t="shared" si="23"/>
        <v>2372.2399999999998</v>
      </c>
      <c r="F67" s="57">
        <f t="shared" si="23"/>
        <v>3709.18</v>
      </c>
      <c r="G67" s="57">
        <f t="shared" si="23"/>
        <v>1860.64</v>
      </c>
      <c r="H67" s="57">
        <f t="shared" si="23"/>
        <v>2896.12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17943.289999999997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1515.49</v>
      </c>
      <c r="C69" s="59">
        <f t="shared" ref="C69:AG69" si="25">+C67+C68</f>
        <v>2619.13</v>
      </c>
      <c r="D69" s="59">
        <f t="shared" si="25"/>
        <v>2970.49</v>
      </c>
      <c r="E69" s="59">
        <f t="shared" si="25"/>
        <v>2372.2399999999998</v>
      </c>
      <c r="F69" s="59">
        <f t="shared" si="25"/>
        <v>3709.18</v>
      </c>
      <c r="G69" s="59">
        <f t="shared" si="25"/>
        <v>1860.64</v>
      </c>
      <c r="H69" s="59">
        <f t="shared" si="25"/>
        <v>2896.12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17943.289999999997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0.99000000000023647</v>
      </c>
      <c r="C70" s="57">
        <f t="shared" si="26"/>
        <v>5.9899999999997817</v>
      </c>
      <c r="D70" s="57">
        <f t="shared" si="26"/>
        <v>2.3728000000000975</v>
      </c>
      <c r="E70" s="57">
        <f t="shared" si="26"/>
        <v>5.8699999999998909</v>
      </c>
      <c r="F70" s="57">
        <f t="shared" si="26"/>
        <v>3.1199999999998909</v>
      </c>
      <c r="G70" s="57">
        <f t="shared" si="26"/>
        <v>20.099999999999909</v>
      </c>
      <c r="H70" s="57">
        <f t="shared" si="26"/>
        <v>2.5700000000001637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41.01279999999997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 t="s">
        <v>147</v>
      </c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TESORERÍA4-PC</cp:lastModifiedBy>
  <cp:lastPrinted>2019-08-19T12:56:25Z</cp:lastPrinted>
  <dcterms:created xsi:type="dcterms:W3CDTF">2013-07-24T18:56:16Z</dcterms:created>
  <dcterms:modified xsi:type="dcterms:W3CDTF">2022-01-13T15:39:13Z</dcterms:modified>
</cp:coreProperties>
</file>