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AL ENERO 2022\"/>
    </mc:Choice>
  </mc:AlternateContent>
  <xr:revisionPtr revIDLastSave="0" documentId="13_ncr:1_{CDC88FB1-032C-4AA3-92F6-FFED9B4573E5}" xr6:coauthVersionLast="47" xr6:coauthVersionMax="47" xr10:uidLastSave="{00000000-0000-0000-0000-000000000000}"/>
  <bookViews>
    <workbookView xWindow="-120" yWindow="-120" windowWidth="15600" windowHeight="11160" firstSheet="5" activeTab="8" xr2:uid="{00000000-000D-0000-FFFF-FFFF00000000}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H2" i="145" s="1"/>
  <c r="AH13" i="152"/>
  <c r="AH14" i="152"/>
  <c r="AH12" i="152"/>
  <c r="AJ12" i="152" s="1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B64" i="149" s="1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K47" i="149"/>
  <c r="M47" i="149"/>
  <c r="M64" i="149" s="1"/>
  <c r="M70" i="149" s="1"/>
  <c r="O47" i="149"/>
  <c r="Q47" i="149"/>
  <c r="S47" i="149"/>
  <c r="U47" i="149"/>
  <c r="U64" i="149" s="1"/>
  <c r="U70" i="149" s="1"/>
  <c r="W47" i="149"/>
  <c r="Y47" i="149"/>
  <c r="AA47" i="149"/>
  <c r="AC47" i="149"/>
  <c r="AC64" i="149" s="1"/>
  <c r="AC70" i="149" s="1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E64" i="150" s="1"/>
  <c r="E70" i="150" s="1"/>
  <c r="G31" i="150"/>
  <c r="I31" i="150"/>
  <c r="K31" i="150"/>
  <c r="M31" i="150"/>
  <c r="M64" i="150" s="1"/>
  <c r="M70" i="150" s="1"/>
  <c r="O31" i="150"/>
  <c r="Q31" i="150"/>
  <c r="S31" i="150"/>
  <c r="U31" i="150"/>
  <c r="U64" i="150" s="1"/>
  <c r="U70" i="150" s="1"/>
  <c r="W31" i="150"/>
  <c r="Y31" i="150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G64" i="151" s="1"/>
  <c r="G70" i="151" s="1"/>
  <c r="I31" i="151"/>
  <c r="K31" i="151"/>
  <c r="M31" i="151"/>
  <c r="O31" i="151"/>
  <c r="O64" i="151" s="1"/>
  <c r="O70" i="151" s="1"/>
  <c r="Q31" i="151"/>
  <c r="S31" i="151"/>
  <c r="U31" i="151"/>
  <c r="W31" i="151"/>
  <c r="W64" i="151" s="1"/>
  <c r="W70" i="151" s="1"/>
  <c r="Y31" i="151"/>
  <c r="AA31" i="15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B64" i="152" s="1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A64" i="151" l="1"/>
  <c r="AA70" i="151" s="1"/>
  <c r="S64" i="151"/>
  <c r="S70" i="151" s="1"/>
  <c r="K64" i="151"/>
  <c r="K70" i="151" s="1"/>
  <c r="C64" i="151"/>
  <c r="C70" i="151" s="1"/>
  <c r="AG64" i="149"/>
  <c r="AG70" i="149" s="1"/>
  <c r="Y64" i="149"/>
  <c r="Y70" i="149" s="1"/>
  <c r="Q64" i="149"/>
  <c r="Q70" i="149" s="1"/>
  <c r="AH23" i="151"/>
  <c r="H11" i="145" s="1"/>
  <c r="AH23" i="149"/>
  <c r="F11" i="145" s="1"/>
  <c r="Y64" i="150"/>
  <c r="Y70" i="150" s="1"/>
  <c r="I64" i="150"/>
  <c r="I70" i="150" s="1"/>
  <c r="B64" i="150"/>
  <c r="B70" i="150" s="1"/>
  <c r="I64" i="149"/>
  <c r="I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B70" i="151" s="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49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F69" i="146" l="1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M69" i="40" s="1"/>
  <c r="N68" i="40"/>
  <c r="O68" i="40"/>
  <c r="P68" i="40"/>
  <c r="Q68" i="40"/>
  <c r="Q69" i="40" s="1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D39" i="40" s="1"/>
  <c r="AE33" i="40"/>
  <c r="AF33" i="40"/>
  <c r="AG33" i="40"/>
  <c r="T35" i="40"/>
  <c r="T39" i="40" s="1"/>
  <c r="U35" i="40"/>
  <c r="U39" i="40" s="1"/>
  <c r="V35" i="40"/>
  <c r="W35" i="40"/>
  <c r="X35" i="40"/>
  <c r="Y35" i="40"/>
  <c r="Z35" i="40"/>
  <c r="AA35" i="40"/>
  <c r="AB35" i="40"/>
  <c r="AB39" i="40" s="1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V39" i="40"/>
  <c r="X39" i="40"/>
  <c r="AF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A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Y23" i="40" s="1"/>
  <c r="Z19" i="40"/>
  <c r="AA19" i="40"/>
  <c r="AB19" i="40"/>
  <c r="AC19" i="40"/>
  <c r="AC23" i="40" s="1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G23" i="40" l="1"/>
  <c r="U23" i="40"/>
  <c r="AB47" i="40"/>
  <c r="AE47" i="40"/>
  <c r="W47" i="40"/>
  <c r="AE39" i="40"/>
  <c r="AA39" i="40"/>
  <c r="W39" i="40"/>
  <c r="T47" i="40"/>
  <c r="AD23" i="40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AB64" i="40" s="1"/>
  <c r="AB70" i="40" s="1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F64" i="40" s="1"/>
  <c r="AF70" i="40" s="1"/>
  <c r="AD31" i="40"/>
  <c r="AB31" i="40"/>
  <c r="Z31" i="40"/>
  <c r="Z64" i="40" s="1"/>
  <c r="Z70" i="40" s="1"/>
  <c r="X31" i="40"/>
  <c r="X64" i="40" s="1"/>
  <c r="X70" i="40" s="1"/>
  <c r="V31" i="40"/>
  <c r="T31" i="40"/>
  <c r="AH30" i="40"/>
  <c r="B18" i="145" s="1"/>
  <c r="J18" i="145" s="1"/>
  <c r="AG31" i="40"/>
  <c r="AE31" i="40"/>
  <c r="AC31" i="40"/>
  <c r="AA31" i="40"/>
  <c r="AA64" i="40" s="1"/>
  <c r="AA70" i="40" s="1"/>
  <c r="Y31" i="40"/>
  <c r="Y64" i="40" s="1"/>
  <c r="Y70" i="40" s="1"/>
  <c r="W31" i="40"/>
  <c r="U31" i="40"/>
  <c r="AH22" i="40"/>
  <c r="B10" i="145" s="1"/>
  <c r="J10" i="145" s="1"/>
  <c r="B4" i="145"/>
  <c r="J4" i="145" s="1"/>
  <c r="AD64" i="40"/>
  <c r="AD70" i="40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D68" i="40"/>
  <c r="D69" i="40" s="1"/>
  <c r="E68" i="40"/>
  <c r="F68" i="40"/>
  <c r="G68" i="40"/>
  <c r="H68" i="40"/>
  <c r="H69" i="40" s="1"/>
  <c r="I68" i="40"/>
  <c r="J68" i="40"/>
  <c r="K68" i="40"/>
  <c r="L68" i="40"/>
  <c r="L69" i="40" s="1"/>
  <c r="B68" i="40"/>
  <c r="C17" i="40"/>
  <c r="AE64" i="40" l="1"/>
  <c r="AE70" i="40" s="1"/>
  <c r="V64" i="40"/>
  <c r="V70" i="40" s="1"/>
  <c r="T64" i="40"/>
  <c r="C69" i="40"/>
  <c r="Q39" i="40"/>
  <c r="AG64" i="40"/>
  <c r="AG70" i="40" s="1"/>
  <c r="M39" i="40"/>
  <c r="AC64" i="40"/>
  <c r="AC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O23" i="40"/>
  <c r="N23" i="40"/>
  <c r="M23" i="40"/>
  <c r="M64" i="40" s="1"/>
  <c r="M70" i="40" s="1"/>
  <c r="R64" i="40" l="1"/>
  <c r="R70" i="40" s="1"/>
  <c r="P64" i="40"/>
  <c r="P70" i="40" s="1"/>
  <c r="AH69" i="40"/>
  <c r="O64" i="40"/>
  <c r="O70" i="40" s="1"/>
  <c r="S64" i="40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K47" i="40" s="1"/>
  <c r="L41" i="40"/>
  <c r="C43" i="40"/>
  <c r="D43" i="40"/>
  <c r="E43" i="40"/>
  <c r="E47" i="40" s="1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F39" i="40" s="1"/>
  <c r="G33" i="40"/>
  <c r="H33" i="40"/>
  <c r="I33" i="40"/>
  <c r="J33" i="40"/>
  <c r="K33" i="40"/>
  <c r="L33" i="40"/>
  <c r="C35" i="40"/>
  <c r="D35" i="40"/>
  <c r="D39" i="40" s="1"/>
  <c r="E35" i="40"/>
  <c r="F35" i="40"/>
  <c r="G35" i="40"/>
  <c r="H35" i="40"/>
  <c r="H39" i="40" s="1"/>
  <c r="I35" i="40"/>
  <c r="J35" i="40"/>
  <c r="K35" i="40"/>
  <c r="L35" i="40"/>
  <c r="L39" i="40" s="1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I31" i="40" s="1"/>
  <c r="J25" i="40"/>
  <c r="K25" i="40"/>
  <c r="L25" i="40"/>
  <c r="C29" i="40"/>
  <c r="D29" i="40"/>
  <c r="E29" i="40"/>
  <c r="F29" i="40"/>
  <c r="G29" i="40"/>
  <c r="G31" i="40" s="1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K23" i="40" s="1"/>
  <c r="L17" i="40"/>
  <c r="C19" i="40"/>
  <c r="D19" i="40"/>
  <c r="E19" i="40"/>
  <c r="F19" i="40"/>
  <c r="G19" i="40"/>
  <c r="H19" i="40"/>
  <c r="I19" i="40"/>
  <c r="J19" i="40"/>
  <c r="K19" i="40"/>
  <c r="L19" i="40"/>
  <c r="C21" i="40"/>
  <c r="C23" i="40" s="1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G23" i="40"/>
  <c r="C30" i="40"/>
  <c r="D30" i="40"/>
  <c r="E30" i="40"/>
  <c r="F30" i="40"/>
  <c r="G30" i="40"/>
  <c r="H30" i="40"/>
  <c r="I30" i="40"/>
  <c r="J30" i="40"/>
  <c r="K30" i="40"/>
  <c r="L30" i="40"/>
  <c r="E31" i="40"/>
  <c r="C38" i="40"/>
  <c r="D38" i="40"/>
  <c r="E38" i="40"/>
  <c r="F38" i="40"/>
  <c r="G38" i="40"/>
  <c r="H38" i="40"/>
  <c r="I38" i="40"/>
  <c r="J38" i="40"/>
  <c r="K38" i="40"/>
  <c r="L38" i="40"/>
  <c r="I39" i="40"/>
  <c r="C46" i="40"/>
  <c r="D46" i="40"/>
  <c r="E46" i="40"/>
  <c r="F46" i="40"/>
  <c r="G46" i="40"/>
  <c r="H46" i="40"/>
  <c r="I46" i="40"/>
  <c r="J46" i="40"/>
  <c r="K46" i="40"/>
  <c r="L46" i="40"/>
  <c r="C47" i="40"/>
  <c r="B38" i="40"/>
  <c r="E23" i="40" l="1"/>
  <c r="K31" i="40"/>
  <c r="C31" i="40"/>
  <c r="I47" i="40"/>
  <c r="J39" i="40"/>
  <c r="G47" i="40"/>
  <c r="E39" i="40"/>
  <c r="I23" i="40"/>
  <c r="I64" i="40" s="1"/>
  <c r="I70" i="40" s="1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G64" i="40"/>
  <c r="G70" i="40" s="1"/>
  <c r="E64" i="40"/>
  <c r="E70" i="40" s="1"/>
  <c r="B23" i="40"/>
  <c r="D64" i="40" l="1"/>
  <c r="D70" i="40" s="1"/>
  <c r="L64" i="40"/>
  <c r="L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3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4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4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4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4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5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5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5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5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5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5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5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5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6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6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6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6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6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6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7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7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7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7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7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7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7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7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8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8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8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8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8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8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8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8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8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9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9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9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9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9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9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9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9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9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9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<sst xmlns="http://schemas.openxmlformats.org/spreadsheetml/2006/main" count="742" uniqueCount="125">
  <si>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</si>
  <si>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</si>
  <si>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</si>
  <si>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</si>
  <si>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</si>
  <si>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</si>
  <si>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</si>
  <si>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</si>
  <si>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</si>
  <si>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</si>
  <si>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</si>
  <si>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</si>
  <si>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</si>
  <si>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</si>
  <si>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</si>
  <si>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</si>
  <si>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</si>
  <si>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</si>
  <si>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</si>
  <si>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</si>
  <si>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</si>
  <si>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</si>
  <si>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</si>
  <si>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</si>
  <si>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</si>
  <si>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</si>
  <si>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</si>
  <si>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</si>
  <si>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</si>
  <si>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</si>
  <si>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</si>
  <si>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</si>
  <si>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</si>
  <si>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</si>
  <si>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</si>
  <si>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</si>
  <si>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</si>
  <si>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</si>
  <si>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</si>
  <si>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</si>
  <si>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</si>
  <si>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</si>
  <si>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</si>
  <si>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</si>
  <si>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</si>
  <si>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</si>
  <si>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</si>
  <si>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</si>
  <si>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</si>
  <si>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</si>
  <si>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</si>
  <si>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</si>
  <si>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</si>
  <si>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</si>
  <si>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</si>
  <si>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</si>
  <si>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</si>
  <si>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</si>
  <si>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</si>
  <si>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</si>
  <si>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</si>
  <si>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</si>
  <si>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</si>
  <si>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</si>
  <si>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</si>
  <si>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</si>
  <si>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</si>
  <si>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</si>
  <si>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</si>
  <si>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</si>
  <si>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</si>
  <si>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</si>
  <si>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</si>
  <si>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</si>
  <si>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</si>
  <si>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</si>
  <si>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</si>
  <si>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</si>
  <si>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</si>
  <si>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</si>
  <si>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</si>
  <si>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</si>
  <si>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</si>
  <si>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</si>
  <si>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</si>
  <si>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</si>
  <si>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</si>
  <si>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</si>
  <si>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</si>
  <si>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</si>
  <si>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</si>
  <si>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</si>
  <si>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</si>
  <si>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</si>
  <si>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</si>
  <si>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</si>
  <si>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</si>
  <si>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</si>
  <si>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</si>
  <si>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</si>
  <si>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</si>
  <si>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</si>
  <si>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</si>
  <si>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</si>
  <si>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</si>
  <si>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</si>
  <si>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</si>
  <si>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</si>
  <si>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</si>
  <si>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</si>
  <si>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</si>
  <si>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</si>
  <si>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</si>
  <si>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</si>
  <si>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</si>
  <si>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</si>
  <si>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</si>
  <si>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</si>
  <si>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</si>
  <si>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</si>
  <si>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</si>
  <si>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FONDO 41.80</t>
  </si>
  <si>
    <t>FONDO 31.10</t>
  </si>
  <si>
    <t>FONDO 8.00</t>
  </si>
  <si>
    <t>FONDO 13.00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</si>
</sst>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 xr:uid="{00000000-0005-0000-0000-000000000000}"/>
    <cellStyle name="Millares 3" xfId="2" xr:uid="{00000000-0005-0000-0000-000001000000}"/>
    <cellStyle name="Millares 4" xfId="3" xr:uid="{00000000-0005-0000-0000-000002000000}"/>
    <cellStyle name="Millares 5" xfId="4" xr:uid="{00000000-0005-0000-0000-000003000000}"/>
    <cellStyle name="Moneda 2" xfId="5" xr:uid="{00000000-0005-0000-0000-000004000000}"/>
    <cellStyle name="Normal" xfId="0" builtinId="0"/>
  </cellStyles>
  <dxfs count="0"/>
  <tableStyles count="1" defaultTableStyle="TableStyleMedium9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9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45650.1</v>
      </c>
      <c r="C2" s="43">
        <f>MODELO!AH12</f>
        <v>21362.119999999995</v>
      </c>
      <c r="D2" s="43">
        <f>EXQUISITECES!AH12</f>
        <v>8235</v>
      </c>
      <c r="E2" s="43">
        <f>HOYADA!AH12</f>
        <v>9649.630000000001</v>
      </c>
      <c r="F2" s="43">
        <f>FARMASTOP!AH12</f>
        <v>4341.01</v>
      </c>
      <c r="G2" s="43">
        <f>BOCAS!AH12</f>
        <v>1019.3399999999999</v>
      </c>
      <c r="H2" s="43">
        <f>LAGUNETICA!AH12</f>
        <v>10711.38</v>
      </c>
      <c r="I2" s="43">
        <f>SANANTONIO!AH12</f>
        <v>0</v>
      </c>
      <c r="J2" s="43">
        <f>SUM(B2:I2)</f>
        <v>100968.58</v>
      </c>
    </row>
    <row r="3" spans="1:10" x14ac:dyDescent="0.25">
      <c r="A3" s="46" t="s">
        <v>0</v>
      </c>
      <c r="B3" s="43">
        <f>AUTOMERCADO!AH15</f>
        <v>736.95</v>
      </c>
      <c r="C3" s="43">
        <f>MODELO!AH15</f>
        <v>769.35</v>
      </c>
      <c r="D3" s="43">
        <f>EXQUISITECES!AH15</f>
        <v>449.84999999999997</v>
      </c>
      <c r="E3" s="43">
        <f>HOYADA!AH15</f>
        <v>851</v>
      </c>
      <c r="F3" s="43">
        <f>FARMASTOP!AH15</f>
        <v>83.85</v>
      </c>
      <c r="G3" s="43">
        <f>BOCAS!AH15</f>
        <v>15.1</v>
      </c>
      <c r="H3" s="43">
        <f>LAGUNETICA!AH15</f>
        <v>640.29999999999995</v>
      </c>
      <c r="I3" s="43">
        <f>SANANTONIO!AH15</f>
        <v>0</v>
      </c>
      <c r="J3" s="43">
        <f t="shared" ref="J3:J52" si="0">SUM(B3:I3)</f>
        <v>3546.3999999999996</v>
      </c>
    </row>
    <row r="4" spans="1:10" x14ac:dyDescent="0.25">
      <c r="A4" s="73" t="s">
        <v>20</v>
      </c>
      <c r="B4" s="43">
        <f>AUTOMERCADO!AH16</f>
        <v>4314</v>
      </c>
      <c r="C4" s="43">
        <f>MODELO!AH16</f>
        <v>2185</v>
      </c>
      <c r="D4" s="43">
        <f>EXQUISITECES!AH16</f>
        <v>672</v>
      </c>
      <c r="E4" s="43">
        <f>HOYADA!AH16</f>
        <v>677</v>
      </c>
      <c r="F4" s="43">
        <f>FARMASTOP!AH16</f>
        <v>493</v>
      </c>
      <c r="G4" s="43">
        <f>BOCAS!AH16</f>
        <v>90</v>
      </c>
      <c r="H4" s="43">
        <f>LAGUNETICA!AH16</f>
        <v>899</v>
      </c>
      <c r="I4" s="43">
        <f>SANANTONIO!AH16</f>
        <v>0</v>
      </c>
      <c r="J4" s="43">
        <f t="shared" si="0"/>
        <v>9330</v>
      </c>
    </row>
    <row r="5" spans="1:10" x14ac:dyDescent="0.25">
      <c r="A5" s="46" t="s">
        <v>27</v>
      </c>
      <c r="B5" s="43">
        <f>AUTOMERCADO!AH17</f>
        <v>20016.96</v>
      </c>
      <c r="C5" s="43">
        <f>MODELO!AH17</f>
        <v>10138.400000000001</v>
      </c>
      <c r="D5" s="43">
        <f>EXQUISITECES!AH17</f>
        <v>3118.08</v>
      </c>
      <c r="E5" s="43">
        <f>HOYADA!AH17</f>
        <v>3141.2799999999997</v>
      </c>
      <c r="F5" s="43">
        <f>FARMASTOP!AH17</f>
        <v>2287.52</v>
      </c>
      <c r="G5" s="43">
        <f>BOCAS!AH17</f>
        <v>417.6</v>
      </c>
      <c r="H5" s="43">
        <f>LAGUNETICA!AH17</f>
        <v>4171.3599999999997</v>
      </c>
      <c r="I5" s="43">
        <f>SANANTONIO!AH17</f>
        <v>0</v>
      </c>
      <c r="J5" s="43">
        <f t="shared" si="0"/>
        <v>43291.199999999997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4314</v>
      </c>
      <c r="C10" s="43">
        <f>MODELO!AH22</f>
        <v>2185</v>
      </c>
      <c r="D10" s="43">
        <f>EXQUISITECES!AH22</f>
        <v>672</v>
      </c>
      <c r="E10" s="43">
        <f>HOYADA!AH22</f>
        <v>677</v>
      </c>
      <c r="F10" s="43">
        <f>FARMASTOP!AH22</f>
        <v>493</v>
      </c>
      <c r="G10" s="43">
        <f>BOCAS!AH22</f>
        <v>90</v>
      </c>
      <c r="H10" s="43">
        <f>LAGUNETICA!AH22</f>
        <v>899</v>
      </c>
      <c r="I10" s="43">
        <f>SANANTONIO!AH22</f>
        <v>0</v>
      </c>
      <c r="J10" s="43">
        <f t="shared" si="0"/>
        <v>9330</v>
      </c>
    </row>
    <row r="11" spans="1:10" x14ac:dyDescent="0.25">
      <c r="A11" s="48" t="s">
        <v>26</v>
      </c>
      <c r="B11" s="43">
        <f>AUTOMERCADO!AH23</f>
        <v>20016.96</v>
      </c>
      <c r="C11" s="43">
        <f>MODELO!AH23</f>
        <v>10138.400000000001</v>
      </c>
      <c r="D11" s="43">
        <f>EXQUISITECES!AH23</f>
        <v>3118.08</v>
      </c>
      <c r="E11" s="43">
        <f>HOYADA!AH23</f>
        <v>3141.2799999999997</v>
      </c>
      <c r="F11" s="43">
        <f>FARMASTOP!AH23</f>
        <v>2287.52</v>
      </c>
      <c r="G11" s="43">
        <f>BOCAS!AH23</f>
        <v>417.6</v>
      </c>
      <c r="H11" s="43">
        <f>LAGUNETICA!AH23</f>
        <v>4171.3599999999997</v>
      </c>
      <c r="I11" s="43">
        <f>SANANTONIO!AH23</f>
        <v>0</v>
      </c>
      <c r="J11" s="43">
        <f t="shared" si="0"/>
        <v>43291.199999999997</v>
      </c>
    </row>
    <row r="12" spans="1:10" x14ac:dyDescent="0.25">
      <c r="A12" s="46" t="s">
        <v>28</v>
      </c>
      <c r="B12" s="43">
        <f>AUTOMERCADO!AH24</f>
        <v>65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65</v>
      </c>
    </row>
    <row r="13" spans="1:10" x14ac:dyDescent="0.25">
      <c r="A13" s="46" t="s">
        <v>31</v>
      </c>
      <c r="B13" s="43">
        <f>AUTOMERCADO!AH25</f>
        <v>301.59999999999997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301.59999999999997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65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65</v>
      </c>
    </row>
    <row r="19" spans="1:10" x14ac:dyDescent="0.25">
      <c r="A19" s="48" t="s">
        <v>33</v>
      </c>
      <c r="B19" s="43">
        <f>AUTOMERCADO!AH31</f>
        <v>301.59999999999997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301.59999999999997</v>
      </c>
    </row>
    <row r="20" spans="1:10" x14ac:dyDescent="0.25">
      <c r="A20" s="46" t="s">
        <v>34</v>
      </c>
      <c r="B20" s="43">
        <f>AUTOMERCADO!AH32</f>
        <v>301.55999999999995</v>
      </c>
      <c r="C20" s="43">
        <f>MODELO!AH32</f>
        <v>17</v>
      </c>
      <c r="D20" s="43">
        <f>EXQUISITECES!AH32</f>
        <v>0</v>
      </c>
      <c r="E20" s="43">
        <f>HOYADA!AH32</f>
        <v>0</v>
      </c>
      <c r="F20" s="43">
        <f>FARMASTOP!AH32</f>
        <v>30.96</v>
      </c>
      <c r="G20" s="43">
        <f>BOCAS!AH32</f>
        <v>0</v>
      </c>
      <c r="H20" s="43">
        <f>LAGUNETICA!AH32</f>
        <v>19.97</v>
      </c>
      <c r="I20" s="43">
        <f>SANANTONIO!AH32</f>
        <v>0</v>
      </c>
      <c r="J20" s="43">
        <f t="shared" si="0"/>
        <v>369.4899999999999</v>
      </c>
    </row>
    <row r="21" spans="1:10" x14ac:dyDescent="0.25">
      <c r="A21" s="46" t="s">
        <v>35</v>
      </c>
      <c r="B21" s="43">
        <f>AUTOMERCADO!AH33</f>
        <v>1399.2383999999997</v>
      </c>
      <c r="C21" s="43">
        <f>MODELO!AH33</f>
        <v>78.88</v>
      </c>
      <c r="D21" s="43">
        <f>EXQUISITECES!AH33</f>
        <v>0</v>
      </c>
      <c r="E21" s="43">
        <f>HOYADA!AH33</f>
        <v>0</v>
      </c>
      <c r="F21" s="43">
        <f>FARMASTOP!AH33</f>
        <v>143.65439999999998</v>
      </c>
      <c r="G21" s="43">
        <f>BOCAS!AH33</f>
        <v>0</v>
      </c>
      <c r="H21" s="43">
        <f>LAGUNETICA!AH33</f>
        <v>92.660799999999995</v>
      </c>
      <c r="I21" s="43">
        <f>SANANTONIO!AH33</f>
        <v>0</v>
      </c>
      <c r="J21" s="43">
        <f t="shared" si="0"/>
        <v>1714.4335999999998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301.55999999999995</v>
      </c>
      <c r="C26" s="43">
        <f>MODELO!AH38</f>
        <v>17</v>
      </c>
      <c r="D26" s="43">
        <f>EXQUISITECES!AH38</f>
        <v>0</v>
      </c>
      <c r="E26" s="43">
        <f>HOYADA!AH38</f>
        <v>0</v>
      </c>
      <c r="F26" s="43">
        <f>FARMASTOP!AH38</f>
        <v>30.96</v>
      </c>
      <c r="G26" s="43">
        <f>BOCAS!AH38</f>
        <v>0</v>
      </c>
      <c r="H26" s="43">
        <f>LAGUNETICA!AH38</f>
        <v>19.97</v>
      </c>
      <c r="I26" s="43">
        <f>SANANTONIO!AH38</f>
        <v>0</v>
      </c>
      <c r="J26" s="43">
        <f t="shared" si="0"/>
        <v>369.4899999999999</v>
      </c>
    </row>
    <row r="27" spans="1:10" x14ac:dyDescent="0.25">
      <c r="A27" s="48" t="s">
        <v>42</v>
      </c>
      <c r="B27" s="43">
        <f>AUTOMERCADO!AH39</f>
        <v>1399.2383999999997</v>
      </c>
      <c r="C27" s="43">
        <f>MODELO!AH39</f>
        <v>78.88</v>
      </c>
      <c r="D27" s="43">
        <f>EXQUISITECES!AH39</f>
        <v>0</v>
      </c>
      <c r="E27" s="43">
        <f>HOYADA!AH39</f>
        <v>0</v>
      </c>
      <c r="F27" s="43">
        <f>FARMASTOP!AH39</f>
        <v>143.65439999999998</v>
      </c>
      <c r="G27" s="43">
        <f>BOCAS!AH39</f>
        <v>0</v>
      </c>
      <c r="H27" s="43">
        <f>LAGUNETICA!AH39</f>
        <v>92.660799999999995</v>
      </c>
      <c r="I27" s="43">
        <f>SANANTONIO!AH39</f>
        <v>0</v>
      </c>
      <c r="J27" s="43">
        <f t="shared" si="0"/>
        <v>1714.4335999999998</v>
      </c>
    </row>
    <row r="28" spans="1:10" x14ac:dyDescent="0.25">
      <c r="A28" s="46" t="s">
        <v>43</v>
      </c>
      <c r="B28" s="43">
        <f>AUTOMERCADO!AH40</f>
        <v>244.82999999999998</v>
      </c>
      <c r="C28" s="43">
        <f>MODELO!AH40</f>
        <v>0</v>
      </c>
      <c r="D28" s="43">
        <f>EXQUISITECES!AH40</f>
        <v>30.97</v>
      </c>
      <c r="E28" s="43">
        <f>HOYADA!AH40</f>
        <v>29.74</v>
      </c>
      <c r="F28" s="43">
        <f>FARMASTOP!AH40</f>
        <v>4.7</v>
      </c>
      <c r="G28" s="43">
        <f>BOCAS!AH40</f>
        <v>0</v>
      </c>
      <c r="H28" s="43">
        <f>LAGUNETICA!AH40</f>
        <v>0</v>
      </c>
      <c r="I28" s="43">
        <f>SANANTONIO!AH40</f>
        <v>0</v>
      </c>
      <c r="J28" s="43">
        <f t="shared" si="0"/>
        <v>310.23999999999995</v>
      </c>
    </row>
    <row r="29" spans="1:10" x14ac:dyDescent="0.25">
      <c r="A29" s="46" t="s">
        <v>44</v>
      </c>
      <c r="B29" s="43">
        <f>AUTOMERCADO!AH41</f>
        <v>1136.0111999999999</v>
      </c>
      <c r="C29" s="43">
        <f>MODELO!AH41</f>
        <v>0</v>
      </c>
      <c r="D29" s="43">
        <f>EXQUISITECES!AH41</f>
        <v>143.70079999999999</v>
      </c>
      <c r="E29" s="43">
        <f>HOYADA!AH41</f>
        <v>137.99359999999999</v>
      </c>
      <c r="F29" s="43">
        <f>FARMASTOP!AH41</f>
        <v>21.808</v>
      </c>
      <c r="G29" s="43">
        <f>BOCAS!AH41</f>
        <v>0</v>
      </c>
      <c r="H29" s="43">
        <f>LAGUNETICA!AH41</f>
        <v>0</v>
      </c>
      <c r="I29" s="43">
        <f>SANANTONIO!AH41</f>
        <v>0</v>
      </c>
      <c r="J29" s="43">
        <f t="shared" si="0"/>
        <v>1439.5136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244.82999999999998</v>
      </c>
      <c r="C34" s="43">
        <f>MODELO!AH46</f>
        <v>0</v>
      </c>
      <c r="D34" s="43">
        <f>EXQUISITECES!AH46</f>
        <v>30.97</v>
      </c>
      <c r="E34" s="43">
        <f>HOYADA!AH46</f>
        <v>29.74</v>
      </c>
      <c r="F34" s="43">
        <f>FARMASTOP!AH46</f>
        <v>4.7</v>
      </c>
      <c r="G34" s="43">
        <f>BOCAS!AH46</f>
        <v>0</v>
      </c>
      <c r="H34" s="43">
        <f>LAGUNETICA!AH46</f>
        <v>0</v>
      </c>
      <c r="I34" s="43">
        <f>SANANTONIO!AH46</f>
        <v>0</v>
      </c>
      <c r="J34" s="43">
        <f t="shared" si="0"/>
        <v>310.23999999999995</v>
      </c>
    </row>
    <row r="35" spans="1:10" x14ac:dyDescent="0.25">
      <c r="A35" s="48" t="s">
        <v>48</v>
      </c>
      <c r="B35" s="43">
        <f>AUTOMERCADO!AH47</f>
        <v>1136.0111999999999</v>
      </c>
      <c r="C35" s="43">
        <f>MODELO!AH47</f>
        <v>0</v>
      </c>
      <c r="D35" s="43">
        <f>EXQUISITECES!AH47</f>
        <v>143.70079999999999</v>
      </c>
      <c r="E35" s="43">
        <f>HOYADA!AH47</f>
        <v>137.99359999999999</v>
      </c>
      <c r="F35" s="43">
        <f>FARMASTOP!AH47</f>
        <v>21.808</v>
      </c>
      <c r="G35" s="43">
        <f>BOCAS!AH47</f>
        <v>0</v>
      </c>
      <c r="H35" s="43">
        <f>LAGUNETICA!AH47</f>
        <v>0</v>
      </c>
      <c r="I35" s="43">
        <f>SANANTONIO!AH47</f>
        <v>0</v>
      </c>
      <c r="J35" s="43">
        <f t="shared" si="0"/>
        <v>1439.5136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16552.769999999997</v>
      </c>
      <c r="C37" s="43">
        <f>MODELO!AH49</f>
        <v>7727.68</v>
      </c>
      <c r="D37" s="43">
        <f>EXQUISITECES!AH49</f>
        <v>2904.73</v>
      </c>
      <c r="E37" s="43">
        <f>HOYADA!AH49</f>
        <v>2720.66</v>
      </c>
      <c r="F37" s="43">
        <f>FARMASTOP!AH49</f>
        <v>1639.4</v>
      </c>
      <c r="G37" s="43">
        <f>BOCAS!AH49</f>
        <v>473</v>
      </c>
      <c r="H37" s="43">
        <f>LAGUNETICA!AH49</f>
        <v>2714.48</v>
      </c>
      <c r="I37" s="43">
        <f>SANANTONIO!AH49</f>
        <v>0</v>
      </c>
      <c r="J37" s="43">
        <f t="shared" si="0"/>
        <v>34732.720000000001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0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1831.54</v>
      </c>
      <c r="I40" s="43">
        <f>SANANTONIO!AH52</f>
        <v>0</v>
      </c>
      <c r="J40" s="43">
        <f t="shared" si="0"/>
        <v>1831.54</v>
      </c>
    </row>
    <row r="41" spans="1:10" x14ac:dyDescent="0.25">
      <c r="A41" s="74" t="s">
        <v>18</v>
      </c>
      <c r="B41" s="43">
        <f>AUTOMERCADO!AH53</f>
        <v>3755.1499999999996</v>
      </c>
      <c r="C41" s="43">
        <f>MODELO!AH53</f>
        <v>2139.4699999999998</v>
      </c>
      <c r="D41" s="43">
        <f>EXQUISITECES!AH53</f>
        <v>1399.94</v>
      </c>
      <c r="E41" s="43">
        <f>HOYADA!AH53</f>
        <v>2806.42</v>
      </c>
      <c r="F41" s="43">
        <f>FARMASTOP!AH53</f>
        <v>36.19</v>
      </c>
      <c r="G41" s="43">
        <f>BOCAS!AH53</f>
        <v>121.31</v>
      </c>
      <c r="H41" s="43">
        <f>LAGUNETICA!AH53</f>
        <v>1268.82</v>
      </c>
      <c r="I41" s="43">
        <f>SANANTONIO!AH53</f>
        <v>0</v>
      </c>
      <c r="J41" s="43">
        <f t="shared" si="0"/>
        <v>11527.3</v>
      </c>
    </row>
    <row r="42" spans="1:10" x14ac:dyDescent="0.25">
      <c r="A42" s="74" t="s">
        <v>114</v>
      </c>
      <c r="B42" s="43">
        <f>AUTOMERCADO!AH54</f>
        <v>0</v>
      </c>
      <c r="C42" s="43">
        <f>MODELO!AH54</f>
        <v>242.99</v>
      </c>
      <c r="D42" s="43">
        <f>EXQUISITECES!AH54</f>
        <v>31.75</v>
      </c>
      <c r="E42" s="43">
        <f>HOYADA!AH54</f>
        <v>0</v>
      </c>
      <c r="F42" s="43">
        <f>FARMASTOP!AH54</f>
        <v>85.14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359.88</v>
      </c>
    </row>
    <row r="43" spans="1:10" x14ac:dyDescent="0.25">
      <c r="A43" s="74" t="s">
        <v>52</v>
      </c>
      <c r="B43" s="43">
        <f>AUTOMERCADO!AH55</f>
        <v>1856.8600000000001</v>
      </c>
      <c r="C43" s="43">
        <f>MODELO!AH55</f>
        <v>378.69999999999993</v>
      </c>
      <c r="D43" s="43">
        <f>EXQUISITECES!AH55</f>
        <v>199.65999999999997</v>
      </c>
      <c r="E43" s="43">
        <f>HOYADA!AH55</f>
        <v>0</v>
      </c>
      <c r="F43" s="43">
        <f>FARMASTOP!AH55</f>
        <v>56.33</v>
      </c>
      <c r="G43" s="43">
        <f>BOCAS!AH55</f>
        <v>0</v>
      </c>
      <c r="H43" s="43">
        <f>LAGUNETICA!AH55</f>
        <v>23.73</v>
      </c>
      <c r="I43" s="43">
        <f>SANANTONIO!AH55</f>
        <v>0</v>
      </c>
      <c r="J43" s="43">
        <f t="shared" si="0"/>
        <v>2515.2799999999997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0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0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45755.539600000004</v>
      </c>
      <c r="C52" s="75">
        <f>MODELO!AH64</f>
        <v>21475.469999999998</v>
      </c>
      <c r="D52" s="75">
        <f>EXQUISITECES!AH64</f>
        <v>8247.7108000000007</v>
      </c>
      <c r="E52" s="75">
        <f>HOYADA!AH64</f>
        <v>9657.3535999999986</v>
      </c>
      <c r="F52" s="75">
        <f>FARMASTOP!AH64</f>
        <v>4353.8923999999997</v>
      </c>
      <c r="G52" s="75">
        <f>BOCAS!AH64</f>
        <v>1027.01</v>
      </c>
      <c r="H52" s="75">
        <f>LAGUNETICA!AH64</f>
        <v>10742.890799999999</v>
      </c>
      <c r="I52" s="75">
        <f>SANANTONIO!AH64</f>
        <v>0</v>
      </c>
      <c r="J52" s="75">
        <f t="shared" si="0"/>
        <v>101259.86719999999</v>
      </c>
    </row>
    <row r="53" spans="1:10" x14ac:dyDescent="0.25">
      <c r="A53" s="56" t="s">
        <v>3</v>
      </c>
      <c r="B53" s="43">
        <f>B2</f>
        <v>45650.1</v>
      </c>
      <c r="C53" s="43">
        <f t="shared" ref="C53:I53" si="1">C2</f>
        <v>21362.119999999995</v>
      </c>
      <c r="D53" s="43">
        <f t="shared" si="1"/>
        <v>8235</v>
      </c>
      <c r="E53" s="43">
        <f t="shared" si="1"/>
        <v>9649.630000000001</v>
      </c>
      <c r="F53" s="43">
        <f t="shared" si="1"/>
        <v>4341.01</v>
      </c>
      <c r="G53" s="43">
        <f t="shared" si="1"/>
        <v>1019.3399999999999</v>
      </c>
      <c r="H53" s="43">
        <f t="shared" si="1"/>
        <v>10711.38</v>
      </c>
      <c r="I53" s="43">
        <f t="shared" si="1"/>
        <v>0</v>
      </c>
      <c r="J53" s="43">
        <f>J2</f>
        <v>100968.58</v>
      </c>
    </row>
    <row r="54" spans="1:10" x14ac:dyDescent="0.25">
      <c r="A54" s="58" t="s">
        <v>95</v>
      </c>
      <c r="B54" s="43">
        <f>+B52-B53</f>
        <v>105.43960000000516</v>
      </c>
      <c r="C54" s="43">
        <f t="shared" ref="C54:I54" si="2">+C52-C53</f>
        <v>113.35000000000218</v>
      </c>
      <c r="D54" s="43">
        <f t="shared" si="2"/>
        <v>12.710800000000745</v>
      </c>
      <c r="E54" s="43">
        <f t="shared" si="2"/>
        <v>7.723599999997532</v>
      </c>
      <c r="F54" s="43">
        <f t="shared" si="2"/>
        <v>12.882399999999507</v>
      </c>
      <c r="G54" s="43">
        <f t="shared" si="2"/>
        <v>7.6700000000000728</v>
      </c>
      <c r="H54" s="43">
        <f t="shared" si="2"/>
        <v>31.510800000000017</v>
      </c>
      <c r="I54" s="43">
        <f t="shared" si="2"/>
        <v>0</v>
      </c>
      <c r="J54" s="43">
        <f>+J52-J53</f>
        <v>291.28719999999157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95"/>
  <sheetViews>
    <sheetView workbookViewId="0">
      <pane xSplit="1" ySplit="4" topLeftCell="AH68" activePane="bottomRight" state="frozen"/>
      <selection pane="topRight" activeCell="B1" sqref="B1"/>
      <selection pane="bottomLeft" activeCell="A5" sqref="A5"/>
      <selection pane="bottomRight" activeCell="N56" sqref="N56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44572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4.6399999999999997</v>
      </c>
      <c r="C8" s="1" t="s">
        <v>38</v>
      </c>
      <c r="D8" s="2">
        <v>4.6399999999999997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54</v>
      </c>
      <c r="C11" s="5" t="s">
        <v>56</v>
      </c>
      <c r="D11" s="5" t="s">
        <v>57</v>
      </c>
      <c r="E11" s="5" t="s">
        <v>58</v>
      </c>
      <c r="F11" s="5" t="s">
        <v>59</v>
      </c>
      <c r="G11" s="5" t="s">
        <v>60</v>
      </c>
      <c r="H11" s="5" t="s">
        <v>61</v>
      </c>
      <c r="I11" s="5" t="s">
        <v>62</v>
      </c>
      <c r="J11" s="5" t="s">
        <v>63</v>
      </c>
      <c r="K11" s="5" t="s">
        <v>64</v>
      </c>
      <c r="L11" s="5" t="s">
        <v>65</v>
      </c>
      <c r="M11" s="5" t="s">
        <v>66</v>
      </c>
      <c r="N11" s="5" t="s">
        <v>68</v>
      </c>
      <c r="O11" s="5" t="s">
        <v>75</v>
      </c>
      <c r="P11" s="5" t="s">
        <v>76</v>
      </c>
      <c r="Q11" s="5" t="s">
        <v>79</v>
      </c>
      <c r="R11" s="5" t="s">
        <v>82</v>
      </c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4191.05</v>
      </c>
      <c r="C12" s="26">
        <v>1020.54</v>
      </c>
      <c r="D12" s="26">
        <v>2125.7800000000002</v>
      </c>
      <c r="E12" s="26">
        <v>3549.18</v>
      </c>
      <c r="F12" s="26">
        <v>2760.38</v>
      </c>
      <c r="G12" s="26">
        <v>4698.0600000000004</v>
      </c>
      <c r="H12" s="26">
        <v>50.91</v>
      </c>
      <c r="I12" s="26">
        <v>5612.98</v>
      </c>
      <c r="J12" s="26">
        <v>2799.98</v>
      </c>
      <c r="K12" s="26">
        <v>4064.15</v>
      </c>
      <c r="L12" s="26">
        <v>1803.96</v>
      </c>
      <c r="M12" s="26">
        <v>4836.22</v>
      </c>
      <c r="N12" s="26">
        <v>3986.35</v>
      </c>
      <c r="O12" s="26">
        <v>322.61</v>
      </c>
      <c r="P12" s="26">
        <v>1156.67</v>
      </c>
      <c r="Q12" s="26">
        <v>405.65</v>
      </c>
      <c r="R12" s="26">
        <v>2265.63</v>
      </c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45650.1</v>
      </c>
      <c r="AI12" s="26">
        <v>45650.03</v>
      </c>
      <c r="AJ12" s="69">
        <f>+AI12-AH12</f>
        <v>-6.9999999999708962E-2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12</v>
      </c>
      <c r="C15" s="23">
        <v>4.5</v>
      </c>
      <c r="D15" s="23">
        <v>38.1</v>
      </c>
      <c r="E15" s="23">
        <v>81.95</v>
      </c>
      <c r="F15" s="23">
        <v>197</v>
      </c>
      <c r="G15" s="23"/>
      <c r="H15" s="23"/>
      <c r="I15" s="23">
        <v>28</v>
      </c>
      <c r="J15" s="23">
        <v>45.5</v>
      </c>
      <c r="K15" s="23">
        <v>57</v>
      </c>
      <c r="L15" s="23">
        <v>104.4</v>
      </c>
      <c r="M15" s="23">
        <v>72.45</v>
      </c>
      <c r="N15" s="23"/>
      <c r="O15" s="23">
        <v>13</v>
      </c>
      <c r="P15" s="23"/>
      <c r="Q15" s="23">
        <v>58.5</v>
      </c>
      <c r="R15" s="23">
        <v>24.55</v>
      </c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736.95</v>
      </c>
    </row>
    <row r="16" spans="1:36" s="32" customFormat="1" x14ac:dyDescent="0.25">
      <c r="A16" s="30" t="s">
        <v>20</v>
      </c>
      <c r="B16" s="31">
        <v>286</v>
      </c>
      <c r="C16" s="31">
        <v>175</v>
      </c>
      <c r="D16" s="31">
        <v>117</v>
      </c>
      <c r="E16" s="31">
        <v>183</v>
      </c>
      <c r="F16" s="31">
        <v>326</v>
      </c>
      <c r="G16" s="31">
        <v>509</v>
      </c>
      <c r="H16" s="31"/>
      <c r="I16" s="31">
        <v>399</v>
      </c>
      <c r="J16" s="31">
        <v>422</v>
      </c>
      <c r="K16" s="31">
        <v>347</v>
      </c>
      <c r="L16" s="31">
        <v>232</v>
      </c>
      <c r="M16" s="31">
        <v>477</v>
      </c>
      <c r="N16" s="31">
        <v>546</v>
      </c>
      <c r="O16" s="31">
        <v>15</v>
      </c>
      <c r="P16" s="31">
        <v>42</v>
      </c>
      <c r="Q16" s="31">
        <v>25</v>
      </c>
      <c r="R16" s="31">
        <v>213</v>
      </c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4314</v>
      </c>
      <c r="AJ16" s="70"/>
    </row>
    <row r="17" spans="1:36" s="47" customFormat="1" x14ac:dyDescent="0.25">
      <c r="A17" s="46" t="s">
        <v>27</v>
      </c>
      <c r="B17" s="22">
        <f>B16*$B$8</f>
        <v>1327.04</v>
      </c>
      <c r="C17" s="22">
        <f>C16*$B$8</f>
        <v>812</v>
      </c>
      <c r="D17" s="22">
        <f t="shared" ref="D17:L17" si="2">D16*$B$8</f>
        <v>542.88</v>
      </c>
      <c r="E17" s="22">
        <f t="shared" si="2"/>
        <v>849.11999999999989</v>
      </c>
      <c r="F17" s="22">
        <f t="shared" si="2"/>
        <v>1512.6399999999999</v>
      </c>
      <c r="G17" s="22">
        <f t="shared" si="2"/>
        <v>2361.7599999999998</v>
      </c>
      <c r="H17" s="22">
        <f t="shared" si="2"/>
        <v>0</v>
      </c>
      <c r="I17" s="22">
        <f t="shared" si="2"/>
        <v>1851.36</v>
      </c>
      <c r="J17" s="22">
        <f t="shared" si="2"/>
        <v>1958.08</v>
      </c>
      <c r="K17" s="22">
        <f t="shared" si="2"/>
        <v>1610.08</v>
      </c>
      <c r="L17" s="22">
        <f t="shared" si="2"/>
        <v>1076.48</v>
      </c>
      <c r="M17" s="22">
        <f t="shared" ref="M17:R17" si="3">M16*$B$8</f>
        <v>2213.2799999999997</v>
      </c>
      <c r="N17" s="22">
        <f t="shared" si="3"/>
        <v>2533.4399999999996</v>
      </c>
      <c r="O17" s="22">
        <f t="shared" si="3"/>
        <v>69.599999999999994</v>
      </c>
      <c r="P17" s="22">
        <f t="shared" si="3"/>
        <v>194.88</v>
      </c>
      <c r="Q17" s="22">
        <f t="shared" si="3"/>
        <v>115.99999999999999</v>
      </c>
      <c r="R17" s="22">
        <f t="shared" si="3"/>
        <v>988.31999999999994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20016.96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286</v>
      </c>
      <c r="C22" s="20">
        <f t="shared" ref="C22:L22" si="11">+C16+C18+C20</f>
        <v>175</v>
      </c>
      <c r="D22" s="20">
        <f t="shared" si="11"/>
        <v>117</v>
      </c>
      <c r="E22" s="20">
        <f t="shared" si="11"/>
        <v>183</v>
      </c>
      <c r="F22" s="20">
        <f t="shared" si="11"/>
        <v>326</v>
      </c>
      <c r="G22" s="20">
        <f t="shared" si="11"/>
        <v>509</v>
      </c>
      <c r="H22" s="20">
        <f t="shared" si="11"/>
        <v>0</v>
      </c>
      <c r="I22" s="20">
        <f t="shared" si="11"/>
        <v>399</v>
      </c>
      <c r="J22" s="20">
        <f t="shared" si="11"/>
        <v>422</v>
      </c>
      <c r="K22" s="20">
        <f t="shared" si="11"/>
        <v>347</v>
      </c>
      <c r="L22" s="20">
        <f t="shared" si="11"/>
        <v>232</v>
      </c>
      <c r="M22" s="20">
        <f t="shared" ref="M22:S22" si="12">+M16+M18+M20</f>
        <v>477</v>
      </c>
      <c r="N22" s="20">
        <f t="shared" si="12"/>
        <v>546</v>
      </c>
      <c r="O22" s="20">
        <f t="shared" si="12"/>
        <v>15</v>
      </c>
      <c r="P22" s="20">
        <f t="shared" si="12"/>
        <v>42</v>
      </c>
      <c r="Q22" s="20">
        <f t="shared" si="12"/>
        <v>25</v>
      </c>
      <c r="R22" s="20">
        <f t="shared" si="12"/>
        <v>213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4314</v>
      </c>
    </row>
    <row r="23" spans="1:36" s="47" customFormat="1" x14ac:dyDescent="0.25">
      <c r="A23" s="48" t="s">
        <v>26</v>
      </c>
      <c r="B23" s="19">
        <f>+B17+B19+B21</f>
        <v>1327.04</v>
      </c>
      <c r="C23" s="19">
        <f t="shared" ref="C23:L23" si="14">+C17+C19+C21</f>
        <v>812</v>
      </c>
      <c r="D23" s="19">
        <f t="shared" si="14"/>
        <v>542.88</v>
      </c>
      <c r="E23" s="19">
        <f t="shared" si="14"/>
        <v>849.11999999999989</v>
      </c>
      <c r="F23" s="19">
        <f t="shared" si="14"/>
        <v>1512.6399999999999</v>
      </c>
      <c r="G23" s="19">
        <f t="shared" si="14"/>
        <v>2361.7599999999998</v>
      </c>
      <c r="H23" s="19">
        <f t="shared" si="14"/>
        <v>0</v>
      </c>
      <c r="I23" s="19">
        <f t="shared" si="14"/>
        <v>1851.36</v>
      </c>
      <c r="J23" s="19">
        <f t="shared" si="14"/>
        <v>1958.08</v>
      </c>
      <c r="K23" s="19">
        <f t="shared" si="14"/>
        <v>1610.08</v>
      </c>
      <c r="L23" s="19">
        <f t="shared" si="14"/>
        <v>1076.48</v>
      </c>
      <c r="M23" s="19">
        <f t="shared" ref="M23:S23" si="15">+M17+M19+M21</f>
        <v>2213.2799999999997</v>
      </c>
      <c r="N23" s="19">
        <f t="shared" si="15"/>
        <v>2533.4399999999996</v>
      </c>
      <c r="O23" s="19">
        <f t="shared" si="15"/>
        <v>69.599999999999994</v>
      </c>
      <c r="P23" s="19">
        <f t="shared" si="15"/>
        <v>194.88</v>
      </c>
      <c r="Q23" s="19">
        <f t="shared" si="15"/>
        <v>115.99999999999999</v>
      </c>
      <c r="R23" s="19">
        <f t="shared" si="15"/>
        <v>988.31999999999994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20016.96</v>
      </c>
    </row>
    <row r="24" spans="1:36" x14ac:dyDescent="0.25">
      <c r="A24" s="13" t="s">
        <v>28</v>
      </c>
      <c r="B24" s="34"/>
      <c r="C24" s="34">
        <v>15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>
        <v>50</v>
      </c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65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69.599999999999994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231.99999999999997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301.59999999999997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15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50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65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69.599999999999994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231.99999999999997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301.59999999999997</v>
      </c>
    </row>
    <row r="32" spans="1:36" x14ac:dyDescent="0.25">
      <c r="A32" s="13" t="s">
        <v>34</v>
      </c>
      <c r="B32" s="36">
        <v>17.66</v>
      </c>
      <c r="C32" s="36"/>
      <c r="D32" s="36"/>
      <c r="E32" s="36"/>
      <c r="F32" s="36"/>
      <c r="G32" s="36"/>
      <c r="H32" s="36"/>
      <c r="I32" s="36">
        <v>61.66</v>
      </c>
      <c r="J32" s="36">
        <v>41.71</v>
      </c>
      <c r="K32" s="36">
        <v>105.54</v>
      </c>
      <c r="L32" s="36"/>
      <c r="M32" s="37">
        <v>51.34</v>
      </c>
      <c r="N32" s="37">
        <v>14.56</v>
      </c>
      <c r="O32" s="37"/>
      <c r="P32" s="37">
        <v>9.09</v>
      </c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301.55999999999995</v>
      </c>
    </row>
    <row r="33" spans="1:34" s="47" customFormat="1" x14ac:dyDescent="0.25">
      <c r="A33" s="46" t="s">
        <v>35</v>
      </c>
      <c r="B33" s="22">
        <f>B32*$B$8</f>
        <v>81.942399999999992</v>
      </c>
      <c r="C33" s="22">
        <f t="shared" ref="C33:L33" si="30">C32*$B$8</f>
        <v>0</v>
      </c>
      <c r="D33" s="22">
        <f t="shared" si="30"/>
        <v>0</v>
      </c>
      <c r="E33" s="22">
        <f t="shared" si="30"/>
        <v>0</v>
      </c>
      <c r="F33" s="22">
        <f t="shared" si="30"/>
        <v>0</v>
      </c>
      <c r="G33" s="22">
        <f t="shared" si="30"/>
        <v>0</v>
      </c>
      <c r="H33" s="22">
        <f t="shared" si="30"/>
        <v>0</v>
      </c>
      <c r="I33" s="22">
        <f t="shared" si="30"/>
        <v>286.10239999999999</v>
      </c>
      <c r="J33" s="22">
        <f t="shared" si="30"/>
        <v>193.53439999999998</v>
      </c>
      <c r="K33" s="22">
        <f t="shared" si="30"/>
        <v>489.7056</v>
      </c>
      <c r="L33" s="22">
        <f t="shared" si="30"/>
        <v>0</v>
      </c>
      <c r="M33" s="22">
        <f t="shared" ref="M33:R33" si="31">M32*$B$8</f>
        <v>238.2176</v>
      </c>
      <c r="N33" s="22">
        <f t="shared" si="31"/>
        <v>67.558399999999992</v>
      </c>
      <c r="O33" s="22">
        <f t="shared" si="31"/>
        <v>0</v>
      </c>
      <c r="P33" s="22">
        <f t="shared" si="31"/>
        <v>42.177599999999998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1399.2383999999997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17.66</v>
      </c>
      <c r="C38" s="20">
        <f t="shared" ref="C38:L38" si="39">+C32+C34+C36</f>
        <v>0</v>
      </c>
      <c r="D38" s="20">
        <f t="shared" si="39"/>
        <v>0</v>
      </c>
      <c r="E38" s="20">
        <f t="shared" si="39"/>
        <v>0</v>
      </c>
      <c r="F38" s="20">
        <f t="shared" si="39"/>
        <v>0</v>
      </c>
      <c r="G38" s="20">
        <f t="shared" si="39"/>
        <v>0</v>
      </c>
      <c r="H38" s="20">
        <f t="shared" si="39"/>
        <v>0</v>
      </c>
      <c r="I38" s="20">
        <f t="shared" si="39"/>
        <v>61.66</v>
      </c>
      <c r="J38" s="20">
        <f t="shared" si="39"/>
        <v>41.71</v>
      </c>
      <c r="K38" s="20">
        <f t="shared" si="39"/>
        <v>105.54</v>
      </c>
      <c r="L38" s="20">
        <f t="shared" si="39"/>
        <v>0</v>
      </c>
      <c r="M38" s="20">
        <f t="shared" ref="M38:S38" si="40">+M32+M34+M36</f>
        <v>51.34</v>
      </c>
      <c r="N38" s="20">
        <f t="shared" si="40"/>
        <v>14.56</v>
      </c>
      <c r="O38" s="20">
        <f t="shared" si="40"/>
        <v>0</v>
      </c>
      <c r="P38" s="20">
        <f t="shared" si="40"/>
        <v>9.09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301.55999999999995</v>
      </c>
    </row>
    <row r="39" spans="1:34" s="47" customFormat="1" x14ac:dyDescent="0.25">
      <c r="A39" s="48" t="s">
        <v>42</v>
      </c>
      <c r="B39" s="19">
        <f>+B33+B35+B37</f>
        <v>81.942399999999992</v>
      </c>
      <c r="C39" s="19">
        <f t="shared" ref="C39:L39" si="42">+C33+C35+C37</f>
        <v>0</v>
      </c>
      <c r="D39" s="19">
        <f t="shared" si="42"/>
        <v>0</v>
      </c>
      <c r="E39" s="19">
        <f t="shared" si="42"/>
        <v>0</v>
      </c>
      <c r="F39" s="19">
        <f t="shared" si="42"/>
        <v>0</v>
      </c>
      <c r="G39" s="19">
        <f t="shared" si="42"/>
        <v>0</v>
      </c>
      <c r="H39" s="19">
        <f t="shared" si="42"/>
        <v>0</v>
      </c>
      <c r="I39" s="19">
        <f t="shared" si="42"/>
        <v>286.10239999999999</v>
      </c>
      <c r="J39" s="19">
        <f t="shared" si="42"/>
        <v>193.53439999999998</v>
      </c>
      <c r="K39" s="19">
        <f t="shared" si="42"/>
        <v>489.7056</v>
      </c>
      <c r="L39" s="19">
        <f t="shared" si="42"/>
        <v>0</v>
      </c>
      <c r="M39" s="19">
        <f t="shared" ref="M39:S39" si="43">+M33+M35+M37</f>
        <v>238.2176</v>
      </c>
      <c r="N39" s="19">
        <f t="shared" si="43"/>
        <v>67.558399999999992</v>
      </c>
      <c r="O39" s="19">
        <f t="shared" si="43"/>
        <v>0</v>
      </c>
      <c r="P39" s="19">
        <f t="shared" si="43"/>
        <v>42.177599999999998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1399.2383999999997</v>
      </c>
    </row>
    <row r="40" spans="1:34" x14ac:dyDescent="0.25">
      <c r="A40" s="13" t="s">
        <v>43</v>
      </c>
      <c r="B40" s="36">
        <v>43.2</v>
      </c>
      <c r="C40" s="36"/>
      <c r="D40" s="36"/>
      <c r="E40" s="36">
        <v>30</v>
      </c>
      <c r="F40" s="36"/>
      <c r="G40" s="36">
        <v>13.59</v>
      </c>
      <c r="H40" s="36"/>
      <c r="I40" s="36">
        <v>6.56</v>
      </c>
      <c r="J40" s="36">
        <v>37.64</v>
      </c>
      <c r="K40" s="36">
        <v>4.43</v>
      </c>
      <c r="L40" s="36"/>
      <c r="M40" s="36"/>
      <c r="N40" s="36"/>
      <c r="O40" s="36"/>
      <c r="P40" s="36">
        <v>33.950000000000003</v>
      </c>
      <c r="Q40" s="36"/>
      <c r="R40" s="36">
        <v>75.459999999999994</v>
      </c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244.82999999999998</v>
      </c>
    </row>
    <row r="41" spans="1:34" s="47" customFormat="1" x14ac:dyDescent="0.25">
      <c r="A41" s="46" t="s">
        <v>44</v>
      </c>
      <c r="B41" s="22">
        <f>B40*$B$8</f>
        <v>200.44800000000001</v>
      </c>
      <c r="C41" s="22">
        <f t="shared" ref="C41:L41" si="45">C40*$B$8</f>
        <v>0</v>
      </c>
      <c r="D41" s="22">
        <f t="shared" si="45"/>
        <v>0</v>
      </c>
      <c r="E41" s="22">
        <f t="shared" si="45"/>
        <v>139.19999999999999</v>
      </c>
      <c r="F41" s="22">
        <f t="shared" si="45"/>
        <v>0</v>
      </c>
      <c r="G41" s="22">
        <f t="shared" si="45"/>
        <v>63.057599999999994</v>
      </c>
      <c r="H41" s="22">
        <f t="shared" si="45"/>
        <v>0</v>
      </c>
      <c r="I41" s="22">
        <f t="shared" si="45"/>
        <v>30.438399999999994</v>
      </c>
      <c r="J41" s="22">
        <f t="shared" si="45"/>
        <v>174.64959999999999</v>
      </c>
      <c r="K41" s="22">
        <f t="shared" si="45"/>
        <v>20.555199999999996</v>
      </c>
      <c r="L41" s="22">
        <f t="shared" si="45"/>
        <v>0</v>
      </c>
      <c r="M41" s="22">
        <f t="shared" ref="M41:R41" si="46">M40*$B$8</f>
        <v>0</v>
      </c>
      <c r="N41" s="22">
        <f t="shared" si="46"/>
        <v>0</v>
      </c>
      <c r="O41" s="22">
        <f t="shared" si="46"/>
        <v>0</v>
      </c>
      <c r="P41" s="22">
        <f t="shared" si="46"/>
        <v>157.52799999999999</v>
      </c>
      <c r="Q41" s="22">
        <f t="shared" si="46"/>
        <v>0</v>
      </c>
      <c r="R41" s="22">
        <f t="shared" si="46"/>
        <v>350.13439999999997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1136.0111999999999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43.2</v>
      </c>
      <c r="C46" s="20">
        <f t="shared" ref="C46:L46" si="54">+C40+C42+C44</f>
        <v>0</v>
      </c>
      <c r="D46" s="20">
        <f t="shared" si="54"/>
        <v>0</v>
      </c>
      <c r="E46" s="20">
        <f t="shared" si="54"/>
        <v>30</v>
      </c>
      <c r="F46" s="20">
        <f t="shared" si="54"/>
        <v>0</v>
      </c>
      <c r="G46" s="20">
        <f t="shared" si="54"/>
        <v>13.59</v>
      </c>
      <c r="H46" s="20">
        <f t="shared" si="54"/>
        <v>0</v>
      </c>
      <c r="I46" s="20">
        <f t="shared" si="54"/>
        <v>6.56</v>
      </c>
      <c r="J46" s="20">
        <f t="shared" si="54"/>
        <v>37.64</v>
      </c>
      <c r="K46" s="20">
        <f t="shared" si="54"/>
        <v>4.43</v>
      </c>
      <c r="L46" s="20">
        <f t="shared" si="54"/>
        <v>0</v>
      </c>
      <c r="M46" s="20">
        <f t="shared" ref="M46:S46" si="55">+M40+M42+M44</f>
        <v>0</v>
      </c>
      <c r="N46" s="20">
        <f t="shared" si="55"/>
        <v>0</v>
      </c>
      <c r="O46" s="20">
        <f t="shared" si="55"/>
        <v>0</v>
      </c>
      <c r="P46" s="20">
        <f t="shared" si="55"/>
        <v>33.950000000000003</v>
      </c>
      <c r="Q46" s="20">
        <f t="shared" si="55"/>
        <v>0</v>
      </c>
      <c r="R46" s="20">
        <f t="shared" si="55"/>
        <v>75.459999999999994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244.82999999999998</v>
      </c>
    </row>
    <row r="47" spans="1:34" s="47" customFormat="1" x14ac:dyDescent="0.25">
      <c r="A47" s="48" t="s">
        <v>48</v>
      </c>
      <c r="B47" s="19">
        <f>+B41+B43+B45</f>
        <v>200.44800000000001</v>
      </c>
      <c r="C47" s="19">
        <f t="shared" ref="C47:L47" si="57">+C41+C43+C45</f>
        <v>0</v>
      </c>
      <c r="D47" s="19">
        <f t="shared" si="57"/>
        <v>0</v>
      </c>
      <c r="E47" s="19">
        <f t="shared" si="57"/>
        <v>139.19999999999999</v>
      </c>
      <c r="F47" s="19">
        <f t="shared" si="57"/>
        <v>0</v>
      </c>
      <c r="G47" s="19">
        <f t="shared" si="57"/>
        <v>63.057599999999994</v>
      </c>
      <c r="H47" s="19">
        <f t="shared" si="57"/>
        <v>0</v>
      </c>
      <c r="I47" s="19">
        <f t="shared" si="57"/>
        <v>30.438399999999994</v>
      </c>
      <c r="J47" s="19">
        <f t="shared" si="57"/>
        <v>174.64959999999999</v>
      </c>
      <c r="K47" s="19">
        <f t="shared" si="57"/>
        <v>20.555199999999996</v>
      </c>
      <c r="L47" s="19">
        <f t="shared" si="57"/>
        <v>0</v>
      </c>
      <c r="M47" s="19">
        <f t="shared" ref="M47:S47" si="58">+M41+M43+M45</f>
        <v>0</v>
      </c>
      <c r="N47" s="19">
        <f t="shared" si="58"/>
        <v>0</v>
      </c>
      <c r="O47" s="19">
        <f t="shared" si="58"/>
        <v>0</v>
      </c>
      <c r="P47" s="19">
        <f t="shared" si="58"/>
        <v>157.52799999999999</v>
      </c>
      <c r="Q47" s="19">
        <f t="shared" si="58"/>
        <v>0</v>
      </c>
      <c r="R47" s="19">
        <f t="shared" si="58"/>
        <v>350.13439999999997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1136.0111999999999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1499.77</v>
      </c>
      <c r="C49" s="44">
        <v>134.27000000000001</v>
      </c>
      <c r="D49" s="44">
        <v>626.17999999999995</v>
      </c>
      <c r="E49" s="44">
        <v>1242.68</v>
      </c>
      <c r="F49" s="44">
        <v>887.1</v>
      </c>
      <c r="G49" s="44">
        <v>2099.75</v>
      </c>
      <c r="H49" s="44"/>
      <c r="I49" s="44">
        <v>2115.87</v>
      </c>
      <c r="J49" s="44">
        <v>430.65</v>
      </c>
      <c r="K49" s="44">
        <v>1719.54</v>
      </c>
      <c r="L49" s="44">
        <v>614.13</v>
      </c>
      <c r="M49" s="45">
        <v>2227.0300000000002</v>
      </c>
      <c r="N49" s="45">
        <v>1321.19</v>
      </c>
      <c r="O49" s="45">
        <v>240.28</v>
      </c>
      <c r="P49" s="45">
        <v>511.3</v>
      </c>
      <c r="Q49" s="45">
        <v>188.5</v>
      </c>
      <c r="R49" s="45">
        <v>694.53</v>
      </c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16552.769999999997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1066.8800000000001</v>
      </c>
      <c r="C53" s="44"/>
      <c r="D53" s="44">
        <v>529.53</v>
      </c>
      <c r="E53" s="44">
        <v>1166.25</v>
      </c>
      <c r="F53" s="44"/>
      <c r="G53" s="44"/>
      <c r="H53" s="44">
        <v>50.91</v>
      </c>
      <c r="I53" s="44">
        <v>894.21</v>
      </c>
      <c r="J53" s="44"/>
      <c r="K53" s="44"/>
      <c r="L53" s="44"/>
      <c r="M53" s="45"/>
      <c r="N53" s="45"/>
      <c r="O53" s="45"/>
      <c r="P53" s="45"/>
      <c r="Q53" s="45">
        <v>47.37</v>
      </c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3755.1499999999996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0</v>
      </c>
    </row>
    <row r="55" spans="1:34" x14ac:dyDescent="0.25">
      <c r="A55" s="17" t="s">
        <v>52</v>
      </c>
      <c r="B55" s="44"/>
      <c r="C55" s="44"/>
      <c r="D55" s="44">
        <v>389.32</v>
      </c>
      <c r="E55" s="44">
        <v>70.66</v>
      </c>
      <c r="F55" s="44">
        <v>163.47999999999999</v>
      </c>
      <c r="G55" s="44">
        <v>218.51</v>
      </c>
      <c r="H55" s="44"/>
      <c r="I55" s="44">
        <v>411.14</v>
      </c>
      <c r="J55" s="44"/>
      <c r="K55" s="44">
        <v>169.98</v>
      </c>
      <c r="L55" s="44">
        <v>11.88</v>
      </c>
      <c r="M55" s="45">
        <v>91.71</v>
      </c>
      <c r="N55" s="45">
        <v>100.09</v>
      </c>
      <c r="O55" s="45"/>
      <c r="P55" s="45">
        <v>20.04</v>
      </c>
      <c r="Q55" s="45"/>
      <c r="R55" s="45">
        <v>210.05</v>
      </c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1856.8600000000001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4188.0803999999998</v>
      </c>
      <c r="C64" s="53">
        <f t="shared" ref="C64:AG64" si="61">+C15+C23+C31+C39+C47+C48+C49+C50+C51+C52+C53+C54+C55+C56+C57+C58+C59+C60+C61+C62+C63</f>
        <v>1020.37</v>
      </c>
      <c r="D64" s="53">
        <f t="shared" si="61"/>
        <v>2126.0099999999998</v>
      </c>
      <c r="E64" s="53">
        <f t="shared" si="61"/>
        <v>3549.8599999999997</v>
      </c>
      <c r="F64" s="53">
        <f t="shared" si="61"/>
        <v>2760.22</v>
      </c>
      <c r="G64" s="53">
        <f t="shared" si="61"/>
        <v>4743.0776000000005</v>
      </c>
      <c r="H64" s="53">
        <f t="shared" si="61"/>
        <v>50.91</v>
      </c>
      <c r="I64" s="53">
        <f t="shared" si="61"/>
        <v>5617.1208000000006</v>
      </c>
      <c r="J64" s="53">
        <f t="shared" si="61"/>
        <v>2802.4140000000002</v>
      </c>
      <c r="K64" s="53">
        <f t="shared" si="61"/>
        <v>4066.8607999999999</v>
      </c>
      <c r="L64" s="53">
        <f t="shared" si="61"/>
        <v>1806.8900000000003</v>
      </c>
      <c r="M64" s="53">
        <f t="shared" si="61"/>
        <v>4842.6876000000002</v>
      </c>
      <c r="N64" s="53">
        <f t="shared" si="61"/>
        <v>4022.2783999999997</v>
      </c>
      <c r="O64" s="53">
        <f t="shared" si="61"/>
        <v>322.88</v>
      </c>
      <c r="P64" s="53">
        <f t="shared" si="61"/>
        <v>1157.9256</v>
      </c>
      <c r="Q64" s="53">
        <f t="shared" si="61"/>
        <v>410.37</v>
      </c>
      <c r="R64" s="53">
        <f t="shared" si="61"/>
        <v>2267.5843999999997</v>
      </c>
      <c r="S64" s="53">
        <f t="shared" si="61"/>
        <v>0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45755.539600000004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N</v>
      </c>
      <c r="C66" s="55" t="str">
        <f>C11</f>
        <v>CAJA 2 N</v>
      </c>
      <c r="D66" s="55" t="str">
        <f t="shared" ref="D66:AG66" si="62">D11</f>
        <v>CAJA 3 D</v>
      </c>
      <c r="E66" s="55" t="str">
        <f t="shared" si="62"/>
        <v>CAJA 3 N</v>
      </c>
      <c r="F66" s="55" t="str">
        <f t="shared" si="62"/>
        <v>CAJA 4 D</v>
      </c>
      <c r="G66" s="55" t="str">
        <f t="shared" si="62"/>
        <v>CAJA 4 N</v>
      </c>
      <c r="H66" s="55" t="str">
        <f t="shared" si="62"/>
        <v>CAJA 5 D</v>
      </c>
      <c r="I66" s="55" t="str">
        <f t="shared" si="62"/>
        <v>CAJA 5 N</v>
      </c>
      <c r="J66" s="55" t="str">
        <f t="shared" si="62"/>
        <v>CAJA 6 D</v>
      </c>
      <c r="K66" s="55" t="str">
        <f t="shared" si="62"/>
        <v>CAJA 6 N</v>
      </c>
      <c r="L66" s="55" t="str">
        <f t="shared" si="62"/>
        <v>CAJA 7 D</v>
      </c>
      <c r="M66" s="55" t="str">
        <f t="shared" si="62"/>
        <v>CAJA 7 N</v>
      </c>
      <c r="N66" s="55" t="str">
        <f t="shared" si="62"/>
        <v>CAJA 8 N</v>
      </c>
      <c r="O66" s="55" t="str">
        <f t="shared" si="62"/>
        <v>CAJA 12 D</v>
      </c>
      <c r="P66" s="55" t="str">
        <f t="shared" si="62"/>
        <v>CAJA 12 N</v>
      </c>
      <c r="Q66" s="55" t="str">
        <f t="shared" si="62"/>
        <v>CAJA 14 D</v>
      </c>
      <c r="R66" s="55" t="str">
        <f t="shared" si="62"/>
        <v>CAJA 15 N</v>
      </c>
      <c r="S66" s="55">
        <f t="shared" si="62"/>
        <v>0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4191.05</v>
      </c>
      <c r="C67" s="57">
        <f t="shared" ref="C67:L67" si="63">C12</f>
        <v>1020.54</v>
      </c>
      <c r="D67" s="57">
        <f t="shared" si="63"/>
        <v>2125.7800000000002</v>
      </c>
      <c r="E67" s="57">
        <f t="shared" si="63"/>
        <v>3549.18</v>
      </c>
      <c r="F67" s="57">
        <f t="shared" si="63"/>
        <v>2760.38</v>
      </c>
      <c r="G67" s="57">
        <f t="shared" si="63"/>
        <v>4698.0600000000004</v>
      </c>
      <c r="H67" s="57">
        <f t="shared" si="63"/>
        <v>50.91</v>
      </c>
      <c r="I67" s="57">
        <f t="shared" si="63"/>
        <v>5612.98</v>
      </c>
      <c r="J67" s="57">
        <f t="shared" si="63"/>
        <v>2799.98</v>
      </c>
      <c r="K67" s="57">
        <f t="shared" si="63"/>
        <v>4064.15</v>
      </c>
      <c r="L67" s="57">
        <f t="shared" si="63"/>
        <v>1803.96</v>
      </c>
      <c r="M67" s="57">
        <f t="shared" ref="M67:AG67" si="64">M12</f>
        <v>4836.22</v>
      </c>
      <c r="N67" s="57">
        <f t="shared" si="64"/>
        <v>3986.35</v>
      </c>
      <c r="O67" s="57">
        <f t="shared" si="64"/>
        <v>322.61</v>
      </c>
      <c r="P67" s="57">
        <f t="shared" si="64"/>
        <v>1156.67</v>
      </c>
      <c r="Q67" s="57">
        <f t="shared" si="64"/>
        <v>405.65</v>
      </c>
      <c r="R67" s="57">
        <f t="shared" si="64"/>
        <v>2265.63</v>
      </c>
      <c r="S67" s="57">
        <f t="shared" si="64"/>
        <v>0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45650.1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4191.05</v>
      </c>
      <c r="C69" s="59">
        <f t="shared" ref="C69:L69" si="67">+C67+C68</f>
        <v>1020.54</v>
      </c>
      <c r="D69" s="59">
        <f t="shared" si="67"/>
        <v>2125.7800000000002</v>
      </c>
      <c r="E69" s="59">
        <f t="shared" si="67"/>
        <v>3549.18</v>
      </c>
      <c r="F69" s="59">
        <f t="shared" si="67"/>
        <v>2760.38</v>
      </c>
      <c r="G69" s="59">
        <f t="shared" si="67"/>
        <v>4698.0600000000004</v>
      </c>
      <c r="H69" s="59">
        <f t="shared" si="67"/>
        <v>50.91</v>
      </c>
      <c r="I69" s="59">
        <f t="shared" si="67"/>
        <v>5612.98</v>
      </c>
      <c r="J69" s="59">
        <f t="shared" si="67"/>
        <v>2799.98</v>
      </c>
      <c r="K69" s="59">
        <f t="shared" si="67"/>
        <v>4064.15</v>
      </c>
      <c r="L69" s="59">
        <f t="shared" si="67"/>
        <v>1803.96</v>
      </c>
      <c r="M69" s="59">
        <f t="shared" ref="M69:AG69" si="68">+M67+M68</f>
        <v>4836.22</v>
      </c>
      <c r="N69" s="59">
        <f t="shared" si="68"/>
        <v>3986.35</v>
      </c>
      <c r="O69" s="59">
        <f t="shared" si="68"/>
        <v>322.61</v>
      </c>
      <c r="P69" s="59">
        <f t="shared" si="68"/>
        <v>1156.67</v>
      </c>
      <c r="Q69" s="59">
        <f t="shared" si="68"/>
        <v>405.65</v>
      </c>
      <c r="R69" s="59">
        <f t="shared" si="68"/>
        <v>2265.63</v>
      </c>
      <c r="S69" s="59">
        <f t="shared" si="68"/>
        <v>0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45650.1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-2.9696000000003551</v>
      </c>
      <c r="C70" s="57">
        <f t="shared" si="69"/>
        <v>-0.16999999999995907</v>
      </c>
      <c r="D70" s="57">
        <f t="shared" si="69"/>
        <v>0.22999999999956344</v>
      </c>
      <c r="E70" s="57">
        <f t="shared" si="69"/>
        <v>0.67999999999983629</v>
      </c>
      <c r="F70" s="57">
        <f t="shared" si="69"/>
        <v>-0.16000000000030923</v>
      </c>
      <c r="G70" s="57">
        <f t="shared" si="69"/>
        <v>45.01760000000013</v>
      </c>
      <c r="H70" s="57">
        <f t="shared" si="69"/>
        <v>0</v>
      </c>
      <c r="I70" s="57">
        <f t="shared" si="69"/>
        <v>4.1408000000010361</v>
      </c>
      <c r="J70" s="57">
        <f t="shared" si="69"/>
        <v>2.4340000000001965</v>
      </c>
      <c r="K70" s="57">
        <f t="shared" si="69"/>
        <v>2.7107999999998356</v>
      </c>
      <c r="L70" s="57">
        <f t="shared" si="69"/>
        <v>2.930000000000291</v>
      </c>
      <c r="M70" s="57">
        <f t="shared" ref="M70:AG70" si="70">+M64-M69</f>
        <v>6.4675999999999476</v>
      </c>
      <c r="N70" s="57">
        <f t="shared" si="70"/>
        <v>35.928399999999783</v>
      </c>
      <c r="O70" s="57">
        <f t="shared" si="70"/>
        <v>0.26999999999998181</v>
      </c>
      <c r="P70" s="57">
        <f t="shared" si="70"/>
        <v>1.2555999999999585</v>
      </c>
      <c r="Q70" s="57">
        <f t="shared" si="70"/>
        <v>4.7200000000000273</v>
      </c>
      <c r="R70" s="57">
        <f t="shared" si="70"/>
        <v>1.9543999999996231</v>
      </c>
      <c r="S70" s="57">
        <f t="shared" si="70"/>
        <v>0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105.43959999999959</v>
      </c>
    </row>
    <row r="71" spans="1:34" ht="101.25" customHeight="1" x14ac:dyDescent="0.25">
      <c r="A71" s="77" t="s">
        <v>96</v>
      </c>
      <c r="B71" s="14"/>
      <c r="C71" s="14"/>
      <c r="D71" s="14"/>
      <c r="E71" s="14"/>
      <c r="F71" s="14"/>
      <c r="G71" s="14" t="s">
        <v>121</v>
      </c>
      <c r="H71" s="14"/>
      <c r="I71" s="14"/>
      <c r="J71" s="14"/>
      <c r="K71" s="14"/>
      <c r="L71" s="14"/>
      <c r="M71" s="29"/>
      <c r="N71" s="29" t="s">
        <v>122</v>
      </c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2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95"/>
  <sheetViews>
    <sheetView workbookViewId="0">
      <pane xSplit="1" ySplit="4" topLeftCell="AF44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44572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4.6399999999999997</v>
      </c>
      <c r="C8" s="1" t="s">
        <v>38</v>
      </c>
      <c r="D8" s="2">
        <v>4.6399999999999997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57</v>
      </c>
      <c r="E11" s="5" t="s">
        <v>58</v>
      </c>
      <c r="F11" s="5" t="s">
        <v>59</v>
      </c>
      <c r="G11" s="5" t="s">
        <v>63</v>
      </c>
      <c r="H11" s="5" t="s">
        <v>64</v>
      </c>
      <c r="I11" s="5" t="s">
        <v>67</v>
      </c>
      <c r="J11" s="5" t="s">
        <v>68</v>
      </c>
      <c r="K11" s="5" t="s">
        <v>69</v>
      </c>
      <c r="L11" s="5" t="s">
        <v>70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2095.89</v>
      </c>
      <c r="C12" s="26">
        <v>3712.04</v>
      </c>
      <c r="D12" s="26">
        <v>1083.74</v>
      </c>
      <c r="E12" s="26">
        <v>3254.1</v>
      </c>
      <c r="F12" s="26">
        <v>770.22</v>
      </c>
      <c r="G12" s="26">
        <v>788.15</v>
      </c>
      <c r="H12" s="26">
        <v>3416.37</v>
      </c>
      <c r="I12" s="26">
        <v>1887.35</v>
      </c>
      <c r="J12" s="26">
        <v>1733.1</v>
      </c>
      <c r="K12" s="26">
        <v>1165.57</v>
      </c>
      <c r="L12" s="26">
        <v>1455.59</v>
      </c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21362.119999999995</v>
      </c>
      <c r="AI12" s="26">
        <v>21362.12</v>
      </c>
      <c r="AJ12" s="69">
        <f>+AI12-AH12</f>
        <v>0</v>
      </c>
    </row>
    <row r="13" spans="1:36" ht="19.5" customHeight="1" x14ac:dyDescent="0.25">
      <c r="A13" s="25" t="s">
        <v>117</v>
      </c>
      <c r="B13" s="26">
        <v>24</v>
      </c>
      <c r="C13" s="26"/>
      <c r="D13" s="26"/>
      <c r="E13" s="26"/>
      <c r="F13" s="26">
        <v>0</v>
      </c>
      <c r="G13" s="26"/>
      <c r="H13" s="26">
        <v>36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60</v>
      </c>
      <c r="AI13" s="26"/>
      <c r="AJ13" s="69">
        <f>+AI13-AH13</f>
        <v>-60</v>
      </c>
    </row>
    <row r="14" spans="1:36" ht="19.5" customHeight="1" x14ac:dyDescent="0.25">
      <c r="A14" s="25" t="s">
        <v>118</v>
      </c>
      <c r="B14" s="26">
        <v>6</v>
      </c>
      <c r="C14" s="26"/>
      <c r="D14" s="26"/>
      <c r="E14" s="26"/>
      <c r="F14" s="26">
        <v>0</v>
      </c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6</v>
      </c>
      <c r="AI14" s="26"/>
      <c r="AJ14" s="69">
        <f>+AI14-AH14</f>
        <v>-6</v>
      </c>
    </row>
    <row r="15" spans="1:36" x14ac:dyDescent="0.25">
      <c r="A15" s="13" t="s">
        <v>0</v>
      </c>
      <c r="B15" s="23">
        <v>203</v>
      </c>
      <c r="C15" s="23">
        <v>118.55</v>
      </c>
      <c r="D15" s="23">
        <v>15.5</v>
      </c>
      <c r="E15" s="23">
        <v>54.4</v>
      </c>
      <c r="F15" s="23">
        <v>0</v>
      </c>
      <c r="G15" s="23">
        <v>20</v>
      </c>
      <c r="H15" s="23">
        <v>39.85</v>
      </c>
      <c r="I15" s="23">
        <v>202.5</v>
      </c>
      <c r="J15" s="23">
        <v>12.85</v>
      </c>
      <c r="K15" s="23">
        <v>92.5</v>
      </c>
      <c r="L15" s="23">
        <v>10.199999999999999</v>
      </c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769.35</v>
      </c>
    </row>
    <row r="16" spans="1:36" s="32" customFormat="1" x14ac:dyDescent="0.25">
      <c r="A16" s="30" t="s">
        <v>20</v>
      </c>
      <c r="B16" s="31">
        <v>135</v>
      </c>
      <c r="C16" s="31">
        <v>405</v>
      </c>
      <c r="D16" s="31">
        <v>109</v>
      </c>
      <c r="E16" s="31">
        <v>357</v>
      </c>
      <c r="F16" s="31">
        <v>141</v>
      </c>
      <c r="G16" s="31">
        <v>63</v>
      </c>
      <c r="H16" s="31">
        <v>364</v>
      </c>
      <c r="I16" s="31">
        <v>205</v>
      </c>
      <c r="J16" s="31">
        <v>209</v>
      </c>
      <c r="K16" s="31">
        <v>61</v>
      </c>
      <c r="L16" s="31">
        <v>136</v>
      </c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2185</v>
      </c>
      <c r="AJ16" s="70"/>
    </row>
    <row r="17" spans="1:36" s="47" customFormat="1" x14ac:dyDescent="0.25">
      <c r="A17" s="46" t="s">
        <v>27</v>
      </c>
      <c r="B17" s="22">
        <f>B16*$B$8</f>
        <v>626.4</v>
      </c>
      <c r="C17" s="22">
        <f>C16*$B$8</f>
        <v>1879.1999999999998</v>
      </c>
      <c r="D17" s="22">
        <f t="shared" ref="D17:AG17" si="2">D16*$B$8</f>
        <v>505.76</v>
      </c>
      <c r="E17" s="22">
        <f t="shared" si="2"/>
        <v>1656.4799999999998</v>
      </c>
      <c r="F17" s="22">
        <f t="shared" si="2"/>
        <v>654.24</v>
      </c>
      <c r="G17" s="22">
        <f t="shared" si="2"/>
        <v>292.32</v>
      </c>
      <c r="H17" s="22">
        <f t="shared" si="2"/>
        <v>1688.9599999999998</v>
      </c>
      <c r="I17" s="22">
        <f t="shared" si="2"/>
        <v>951.19999999999993</v>
      </c>
      <c r="J17" s="22">
        <f t="shared" si="2"/>
        <v>969.75999999999988</v>
      </c>
      <c r="K17" s="22">
        <f t="shared" si="2"/>
        <v>283.03999999999996</v>
      </c>
      <c r="L17" s="22">
        <f t="shared" si="2"/>
        <v>631.04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10138.400000000001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135</v>
      </c>
      <c r="C22" s="20">
        <f t="shared" ref="C22:AG23" si="5">+C16+C18+C20</f>
        <v>405</v>
      </c>
      <c r="D22" s="20">
        <f t="shared" si="5"/>
        <v>109</v>
      </c>
      <c r="E22" s="20">
        <f t="shared" si="5"/>
        <v>357</v>
      </c>
      <c r="F22" s="20">
        <f t="shared" si="5"/>
        <v>141</v>
      </c>
      <c r="G22" s="20">
        <f t="shared" si="5"/>
        <v>63</v>
      </c>
      <c r="H22" s="20">
        <f t="shared" si="5"/>
        <v>364</v>
      </c>
      <c r="I22" s="20">
        <f t="shared" si="5"/>
        <v>205</v>
      </c>
      <c r="J22" s="20">
        <f t="shared" si="5"/>
        <v>209</v>
      </c>
      <c r="K22" s="20">
        <f t="shared" si="5"/>
        <v>61</v>
      </c>
      <c r="L22" s="20">
        <f t="shared" si="5"/>
        <v>136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2185</v>
      </c>
    </row>
    <row r="23" spans="1:36" s="47" customFormat="1" x14ac:dyDescent="0.25">
      <c r="A23" s="48" t="s">
        <v>26</v>
      </c>
      <c r="B23" s="19">
        <f>+B17+B19+B21</f>
        <v>626.4</v>
      </c>
      <c r="C23" s="19">
        <f t="shared" si="5"/>
        <v>1879.1999999999998</v>
      </c>
      <c r="D23" s="19">
        <f t="shared" si="5"/>
        <v>505.76</v>
      </c>
      <c r="E23" s="19">
        <f t="shared" si="5"/>
        <v>1656.4799999999998</v>
      </c>
      <c r="F23" s="19">
        <f t="shared" si="5"/>
        <v>654.24</v>
      </c>
      <c r="G23" s="19">
        <f t="shared" si="5"/>
        <v>292.32</v>
      </c>
      <c r="H23" s="19">
        <f t="shared" si="5"/>
        <v>1688.9599999999998</v>
      </c>
      <c r="I23" s="19">
        <f t="shared" si="5"/>
        <v>951.19999999999993</v>
      </c>
      <c r="J23" s="19">
        <f t="shared" si="5"/>
        <v>969.75999999999988</v>
      </c>
      <c r="K23" s="19">
        <f t="shared" si="5"/>
        <v>283.03999999999996</v>
      </c>
      <c r="L23" s="19">
        <f t="shared" si="5"/>
        <v>631.04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10138.400000000001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>
        <v>17</v>
      </c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17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78.88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78.88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17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17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78.88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78.88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918.81</v>
      </c>
      <c r="C49" s="44">
        <v>1398.65</v>
      </c>
      <c r="D49" s="44">
        <v>506.11</v>
      </c>
      <c r="E49" s="44">
        <v>937.92</v>
      </c>
      <c r="F49" s="44">
        <v>107.48</v>
      </c>
      <c r="G49" s="44">
        <v>463.05</v>
      </c>
      <c r="H49" s="44">
        <v>1206.1199999999999</v>
      </c>
      <c r="I49" s="44">
        <v>657.33</v>
      </c>
      <c r="J49" s="44">
        <v>718.51</v>
      </c>
      <c r="K49" s="44">
        <v>372.58</v>
      </c>
      <c r="L49" s="44">
        <v>441.12</v>
      </c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7727.68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284.12</v>
      </c>
      <c r="C53" s="44">
        <v>318.39999999999998</v>
      </c>
      <c r="D53" s="44">
        <v>54.18</v>
      </c>
      <c r="E53" s="44">
        <v>309.16000000000003</v>
      </c>
      <c r="F53" s="44">
        <v>16.059999999999999</v>
      </c>
      <c r="G53" s="44"/>
      <c r="H53" s="44">
        <v>406.48</v>
      </c>
      <c r="I53" s="44"/>
      <c r="J53" s="44"/>
      <c r="K53" s="44">
        <v>411.57</v>
      </c>
      <c r="L53" s="44">
        <v>339.5</v>
      </c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2139.4699999999998</v>
      </c>
    </row>
    <row r="54" spans="1:34" x14ac:dyDescent="0.25">
      <c r="A54" s="17" t="s">
        <v>114</v>
      </c>
      <c r="B54" s="44"/>
      <c r="C54" s="44"/>
      <c r="D54" s="44"/>
      <c r="E54" s="44">
        <v>211.9</v>
      </c>
      <c r="F54" s="44"/>
      <c r="G54" s="44">
        <v>13.47</v>
      </c>
      <c r="H54" s="44"/>
      <c r="I54" s="44"/>
      <c r="J54" s="44">
        <v>17.62</v>
      </c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242.99</v>
      </c>
    </row>
    <row r="55" spans="1:34" x14ac:dyDescent="0.25">
      <c r="A55" s="17" t="s">
        <v>52</v>
      </c>
      <c r="B55" s="44">
        <v>96.57</v>
      </c>
      <c r="C55" s="44"/>
      <c r="D55" s="44">
        <v>4.0999999999999996</v>
      </c>
      <c r="E55" s="44">
        <v>88.03</v>
      </c>
      <c r="F55" s="44">
        <v>10.95</v>
      </c>
      <c r="G55" s="44"/>
      <c r="H55" s="44">
        <v>116.02</v>
      </c>
      <c r="I55" s="44"/>
      <c r="J55" s="44">
        <v>16.329999999999998</v>
      </c>
      <c r="K55" s="44">
        <v>10.33</v>
      </c>
      <c r="L55" s="44">
        <v>36.369999999999997</v>
      </c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378.69999999999993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2128.9</v>
      </c>
      <c r="C64" s="53">
        <f t="shared" ref="C64:AG64" si="21">+C15+C23+C31+C39+C47+C48+C49+C50+C51+C52+C53+C54+C55+C56+C57+C58+C59+C60+C61+C62+C63</f>
        <v>3714.7999999999997</v>
      </c>
      <c r="D64" s="53">
        <f t="shared" si="21"/>
        <v>1085.6499999999999</v>
      </c>
      <c r="E64" s="53">
        <f t="shared" si="21"/>
        <v>3257.89</v>
      </c>
      <c r="F64" s="53">
        <f t="shared" si="21"/>
        <v>788.73</v>
      </c>
      <c r="G64" s="53">
        <f t="shared" si="21"/>
        <v>788.84</v>
      </c>
      <c r="H64" s="53">
        <f t="shared" si="21"/>
        <v>3457.4299999999994</v>
      </c>
      <c r="I64" s="53">
        <f t="shared" si="21"/>
        <v>1889.9099999999999</v>
      </c>
      <c r="J64" s="53">
        <f t="shared" si="21"/>
        <v>1735.0699999999997</v>
      </c>
      <c r="K64" s="53">
        <f t="shared" si="21"/>
        <v>1170.0199999999998</v>
      </c>
      <c r="L64" s="53">
        <f t="shared" si="21"/>
        <v>1458.23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21475.469999999998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3 D</v>
      </c>
      <c r="E66" s="55" t="str">
        <f t="shared" si="22"/>
        <v>CAJA 3 N</v>
      </c>
      <c r="F66" s="55" t="str">
        <f t="shared" si="22"/>
        <v>CAJA 4 D</v>
      </c>
      <c r="G66" s="55" t="str">
        <f t="shared" si="22"/>
        <v>CAJA 6 D</v>
      </c>
      <c r="H66" s="55" t="str">
        <f t="shared" si="22"/>
        <v>CAJA 6 N</v>
      </c>
      <c r="I66" s="55" t="str">
        <f t="shared" si="22"/>
        <v>CAJA 8 D</v>
      </c>
      <c r="J66" s="55" t="str">
        <f t="shared" si="22"/>
        <v>CAJA 8 N</v>
      </c>
      <c r="K66" s="55" t="str">
        <f t="shared" si="22"/>
        <v>CAJA 9 D</v>
      </c>
      <c r="L66" s="55" t="str">
        <f t="shared" si="22"/>
        <v>CAJA 9 N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2095.89</v>
      </c>
      <c r="C67" s="57">
        <f t="shared" ref="C67:L67" si="23">C12</f>
        <v>3712.04</v>
      </c>
      <c r="D67" s="57">
        <f t="shared" si="23"/>
        <v>1083.74</v>
      </c>
      <c r="E67" s="57">
        <f t="shared" si="23"/>
        <v>3254.1</v>
      </c>
      <c r="F67" s="57">
        <f t="shared" si="23"/>
        <v>770.22</v>
      </c>
      <c r="G67" s="57">
        <f t="shared" si="23"/>
        <v>788.15</v>
      </c>
      <c r="H67" s="57">
        <f t="shared" si="23"/>
        <v>3416.37</v>
      </c>
      <c r="I67" s="57">
        <f t="shared" si="23"/>
        <v>1887.35</v>
      </c>
      <c r="J67" s="57">
        <f t="shared" si="23"/>
        <v>1733.1</v>
      </c>
      <c r="K67" s="57">
        <f t="shared" si="23"/>
        <v>1165.57</v>
      </c>
      <c r="L67" s="57">
        <f t="shared" si="23"/>
        <v>1455.59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21362.119999999995</v>
      </c>
    </row>
    <row r="68" spans="1:34" s="47" customFormat="1" x14ac:dyDescent="0.25">
      <c r="A68" s="58" t="s">
        <v>93</v>
      </c>
      <c r="B68" s="59">
        <f t="shared" ref="B68:AG68" si="24">+B13+B14</f>
        <v>30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36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66</v>
      </c>
    </row>
    <row r="69" spans="1:34" s="47" customFormat="1" x14ac:dyDescent="0.25">
      <c r="A69" s="58" t="s">
        <v>94</v>
      </c>
      <c r="B69" s="59">
        <f>+B67+B68</f>
        <v>2125.89</v>
      </c>
      <c r="C69" s="59">
        <f t="shared" ref="C69:AG69" si="25">+C67+C68</f>
        <v>3712.04</v>
      </c>
      <c r="D69" s="59">
        <f t="shared" si="25"/>
        <v>1083.74</v>
      </c>
      <c r="E69" s="59">
        <f t="shared" si="25"/>
        <v>3254.1</v>
      </c>
      <c r="F69" s="59">
        <f t="shared" si="25"/>
        <v>770.22</v>
      </c>
      <c r="G69" s="59">
        <f t="shared" si="25"/>
        <v>788.15</v>
      </c>
      <c r="H69" s="59">
        <f t="shared" si="25"/>
        <v>3452.37</v>
      </c>
      <c r="I69" s="59">
        <f t="shared" si="25"/>
        <v>1887.35</v>
      </c>
      <c r="J69" s="59">
        <f t="shared" si="25"/>
        <v>1733.1</v>
      </c>
      <c r="K69" s="59">
        <f t="shared" si="25"/>
        <v>1165.57</v>
      </c>
      <c r="L69" s="59">
        <f t="shared" si="25"/>
        <v>1455.59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21428.119999999995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3.0100000000002183</v>
      </c>
      <c r="C70" s="57">
        <f t="shared" si="26"/>
        <v>2.7599999999997635</v>
      </c>
      <c r="D70" s="57">
        <f t="shared" si="26"/>
        <v>1.9099999999998545</v>
      </c>
      <c r="E70" s="57">
        <f t="shared" si="26"/>
        <v>3.7899999999999636</v>
      </c>
      <c r="F70" s="57">
        <f t="shared" si="26"/>
        <v>18.509999999999991</v>
      </c>
      <c r="G70" s="57">
        <f t="shared" si="26"/>
        <v>0.69000000000005457</v>
      </c>
      <c r="H70" s="57">
        <f t="shared" si="26"/>
        <v>5.0599999999994907</v>
      </c>
      <c r="I70" s="57">
        <f t="shared" si="26"/>
        <v>2.5599999999999454</v>
      </c>
      <c r="J70" s="57">
        <f t="shared" si="26"/>
        <v>1.9699999999997999</v>
      </c>
      <c r="K70" s="57">
        <f t="shared" si="26"/>
        <v>4.4499999999998181</v>
      </c>
      <c r="L70" s="57">
        <f t="shared" si="26"/>
        <v>2.6400000000001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47.349999999999</v>
      </c>
    </row>
    <row r="71" spans="1:34" ht="112.5" customHeight="1" x14ac:dyDescent="0.25">
      <c r="A71" s="77" t="s">
        <v>96</v>
      </c>
      <c r="B71" s="14"/>
      <c r="C71" s="14"/>
      <c r="D71" s="14"/>
      <c r="E71" s="14"/>
      <c r="F71" s="14" t="s">
        <v>124</v>
      </c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3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95"/>
  <sheetViews>
    <sheetView workbookViewId="0">
      <pane xSplit="1" ySplit="4" topLeftCell="AF44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44572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4.6399999999999997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 t="s">
        <v>58</v>
      </c>
      <c r="F11" s="5" t="s">
        <v>60</v>
      </c>
      <c r="G11" s="5" t="s">
        <v>62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1167.42</v>
      </c>
      <c r="C12" s="26">
        <v>1364.37</v>
      </c>
      <c r="D12" s="26">
        <v>1699.28</v>
      </c>
      <c r="E12" s="26">
        <v>1651.13</v>
      </c>
      <c r="F12" s="26">
        <v>923.53</v>
      </c>
      <c r="G12" s="26">
        <v>1429.27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8235</v>
      </c>
      <c r="AI12" s="26">
        <v>8235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123.2</v>
      </c>
      <c r="C15" s="23">
        <v>36.200000000000003</v>
      </c>
      <c r="D15" s="23">
        <v>81.849999999999994</v>
      </c>
      <c r="E15" s="23">
        <v>74</v>
      </c>
      <c r="F15" s="23">
        <v>85.2</v>
      </c>
      <c r="G15" s="23">
        <v>49.4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449.84999999999997</v>
      </c>
    </row>
    <row r="16" spans="1:36" s="32" customFormat="1" x14ac:dyDescent="0.25">
      <c r="A16" s="30" t="s">
        <v>20</v>
      </c>
      <c r="B16" s="31">
        <v>94</v>
      </c>
      <c r="C16" s="31">
        <v>88</v>
      </c>
      <c r="D16" s="31">
        <v>130</v>
      </c>
      <c r="E16" s="31">
        <v>109</v>
      </c>
      <c r="F16" s="31">
        <v>83</v>
      </c>
      <c r="G16" s="31">
        <v>168</v>
      </c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672</v>
      </c>
      <c r="AJ16" s="70"/>
    </row>
    <row r="17" spans="1:36" s="47" customFormat="1" x14ac:dyDescent="0.25">
      <c r="A17" s="46" t="s">
        <v>27</v>
      </c>
      <c r="B17" s="22">
        <f>B16*$B$8</f>
        <v>436.15999999999997</v>
      </c>
      <c r="C17" s="22">
        <f>C16*$B$8</f>
        <v>408.32</v>
      </c>
      <c r="D17" s="22">
        <f t="shared" ref="D17:AG17" si="2">D16*$B$8</f>
        <v>603.19999999999993</v>
      </c>
      <c r="E17" s="22">
        <f t="shared" si="2"/>
        <v>505.76</v>
      </c>
      <c r="F17" s="22">
        <f t="shared" si="2"/>
        <v>385.11999999999995</v>
      </c>
      <c r="G17" s="22">
        <f t="shared" si="2"/>
        <v>779.52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3118.08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94</v>
      </c>
      <c r="C22" s="20">
        <f t="shared" ref="C22:AG23" si="5">+C16+C18+C20</f>
        <v>88</v>
      </c>
      <c r="D22" s="20">
        <f t="shared" si="5"/>
        <v>130</v>
      </c>
      <c r="E22" s="20">
        <f t="shared" si="5"/>
        <v>109</v>
      </c>
      <c r="F22" s="20">
        <f t="shared" si="5"/>
        <v>83</v>
      </c>
      <c r="G22" s="20">
        <f t="shared" si="5"/>
        <v>168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672</v>
      </c>
    </row>
    <row r="23" spans="1:36" s="47" customFormat="1" x14ac:dyDescent="0.25">
      <c r="A23" s="48" t="s">
        <v>26</v>
      </c>
      <c r="B23" s="19">
        <f>+B17+B19+B21</f>
        <v>436.15999999999997</v>
      </c>
      <c r="C23" s="19">
        <f t="shared" si="5"/>
        <v>408.32</v>
      </c>
      <c r="D23" s="19">
        <f t="shared" si="5"/>
        <v>603.19999999999993</v>
      </c>
      <c r="E23" s="19">
        <f t="shared" si="5"/>
        <v>505.76</v>
      </c>
      <c r="F23" s="19">
        <f t="shared" si="5"/>
        <v>385.11999999999995</v>
      </c>
      <c r="G23" s="19">
        <f t="shared" si="5"/>
        <v>779.52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3118.08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>
        <v>21.52</v>
      </c>
      <c r="C40" s="36">
        <v>9.4499999999999993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30.97</v>
      </c>
    </row>
    <row r="41" spans="1:34" s="47" customFormat="1" x14ac:dyDescent="0.25">
      <c r="A41" s="46" t="s">
        <v>44</v>
      </c>
      <c r="B41" s="22">
        <f>B40*$B$8</f>
        <v>99.852799999999988</v>
      </c>
      <c r="C41" s="22">
        <f t="shared" ref="C41:AG41" si="16">C40*$B$8</f>
        <v>43.847999999999992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143.70079999999999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21.52</v>
      </c>
      <c r="C46" s="20">
        <f t="shared" ref="C46:AG47" si="19">+C40+C42+C44</f>
        <v>9.4499999999999993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30.97</v>
      </c>
    </row>
    <row r="47" spans="1:34" s="47" customFormat="1" x14ac:dyDescent="0.25">
      <c r="A47" s="48" t="s">
        <v>48</v>
      </c>
      <c r="B47" s="19">
        <f>+B41+B43+B45</f>
        <v>99.852799999999988</v>
      </c>
      <c r="C47" s="19">
        <f t="shared" si="19"/>
        <v>43.847999999999992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143.70079999999999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371.11</v>
      </c>
      <c r="C49" s="44">
        <v>553.12</v>
      </c>
      <c r="D49" s="44">
        <v>577.16</v>
      </c>
      <c r="E49" s="44">
        <v>640.74</v>
      </c>
      <c r="F49" s="44">
        <v>207.52</v>
      </c>
      <c r="G49" s="44">
        <v>555.08000000000004</v>
      </c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2904.73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140.76</v>
      </c>
      <c r="C53" s="44">
        <v>327.85</v>
      </c>
      <c r="D53" s="44">
        <v>291.08</v>
      </c>
      <c r="E53" s="44">
        <v>426.26</v>
      </c>
      <c r="F53" s="44">
        <v>213.99</v>
      </c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1399.94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>
        <v>31.75</v>
      </c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31.75</v>
      </c>
    </row>
    <row r="55" spans="1:34" x14ac:dyDescent="0.25">
      <c r="A55" s="17" t="s">
        <v>52</v>
      </c>
      <c r="B55" s="44"/>
      <c r="C55" s="44"/>
      <c r="D55" s="44">
        <v>147.34</v>
      </c>
      <c r="E55" s="44">
        <v>6.79</v>
      </c>
      <c r="F55" s="44">
        <v>32.33</v>
      </c>
      <c r="G55" s="44">
        <v>13.2</v>
      </c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199.65999999999997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1171.0827999999999</v>
      </c>
      <c r="C64" s="53">
        <f t="shared" ref="C64:AG64" si="21">+C15+C23+C31+C39+C47+C48+C49+C50+C51+C52+C53+C54+C55+C56+C57+C58+C59+C60+C61+C62+C63</f>
        <v>1369.3380000000002</v>
      </c>
      <c r="D64" s="53">
        <f t="shared" si="21"/>
        <v>1700.6299999999999</v>
      </c>
      <c r="E64" s="53">
        <f t="shared" si="21"/>
        <v>1653.55</v>
      </c>
      <c r="F64" s="53">
        <f t="shared" si="21"/>
        <v>924.16</v>
      </c>
      <c r="G64" s="53">
        <f t="shared" si="21"/>
        <v>1428.95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8247.7108000000007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N</v>
      </c>
      <c r="E66" s="55" t="str">
        <f t="shared" si="22"/>
        <v>CAJA 3 N</v>
      </c>
      <c r="F66" s="55" t="str">
        <f t="shared" si="22"/>
        <v>CAJA 4 N</v>
      </c>
      <c r="G66" s="55" t="str">
        <f t="shared" si="22"/>
        <v>CAJA 5 N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1167.42</v>
      </c>
      <c r="C67" s="57">
        <f t="shared" ref="C67:L67" si="23">C12</f>
        <v>1364.37</v>
      </c>
      <c r="D67" s="57">
        <f t="shared" si="23"/>
        <v>1699.28</v>
      </c>
      <c r="E67" s="57">
        <f t="shared" si="23"/>
        <v>1651.13</v>
      </c>
      <c r="F67" s="57">
        <f t="shared" si="23"/>
        <v>923.53</v>
      </c>
      <c r="G67" s="57">
        <f t="shared" si="23"/>
        <v>1429.27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8235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1167.42</v>
      </c>
      <c r="C69" s="59">
        <f t="shared" ref="C69:AG69" si="25">+C67+C68</f>
        <v>1364.37</v>
      </c>
      <c r="D69" s="59">
        <f t="shared" si="25"/>
        <v>1699.28</v>
      </c>
      <c r="E69" s="59">
        <f t="shared" si="25"/>
        <v>1651.13</v>
      </c>
      <c r="F69" s="59">
        <f t="shared" si="25"/>
        <v>923.53</v>
      </c>
      <c r="G69" s="59">
        <f t="shared" si="25"/>
        <v>1429.27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8235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3.6627999999998337</v>
      </c>
      <c r="C70" s="57">
        <f t="shared" si="26"/>
        <v>4.968000000000302</v>
      </c>
      <c r="D70" s="57">
        <f t="shared" si="26"/>
        <v>1.3499999999999091</v>
      </c>
      <c r="E70" s="57">
        <f t="shared" si="26"/>
        <v>2.4199999999998454</v>
      </c>
      <c r="F70" s="57">
        <f t="shared" si="26"/>
        <v>0.62999999999999545</v>
      </c>
      <c r="G70" s="57">
        <f t="shared" si="26"/>
        <v>-0.31999999999993634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12.710799999999949</v>
      </c>
    </row>
    <row r="71" spans="1:34" ht="95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4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95"/>
  <sheetViews>
    <sheetView workbookViewId="0">
      <pane xSplit="1" ySplit="4" topLeftCell="AF11" activePane="bottomRight" state="frozen"/>
      <selection pane="topRight" activeCell="B1" sqref="B1"/>
      <selection pane="bottomLeft" activeCell="A5" sqref="A5"/>
      <selection pane="bottomRight" activeCell="AI12" sqref="AI1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44572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4.6399999999999997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2815.77</v>
      </c>
      <c r="C12" s="26">
        <v>2778.81</v>
      </c>
      <c r="D12" s="26">
        <v>2412.6</v>
      </c>
      <c r="E12" s="26">
        <v>1642.45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9649.630000000001</v>
      </c>
      <c r="AI12" s="26"/>
      <c r="AJ12" s="69">
        <f>+AI12-AH12</f>
        <v>-9649.630000000001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298.75</v>
      </c>
      <c r="C15" s="23">
        <v>152.4</v>
      </c>
      <c r="D15" s="23">
        <v>169.4</v>
      </c>
      <c r="E15" s="23">
        <v>230.45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851</v>
      </c>
    </row>
    <row r="16" spans="1:36" s="32" customFormat="1" x14ac:dyDescent="0.25">
      <c r="A16" s="30" t="s">
        <v>20</v>
      </c>
      <c r="B16" s="31">
        <v>130</v>
      </c>
      <c r="C16" s="31">
        <v>232</v>
      </c>
      <c r="D16" s="31">
        <v>210</v>
      </c>
      <c r="E16" s="31">
        <v>105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677</v>
      </c>
      <c r="AJ16" s="70"/>
    </row>
    <row r="17" spans="1:36" s="47" customFormat="1" x14ac:dyDescent="0.25">
      <c r="A17" s="46" t="s">
        <v>27</v>
      </c>
      <c r="B17" s="22">
        <f>B16*$B$8</f>
        <v>603.19999999999993</v>
      </c>
      <c r="C17" s="22">
        <f>C16*$B$8</f>
        <v>1076.48</v>
      </c>
      <c r="D17" s="22">
        <f t="shared" ref="D17:AG17" si="2">D16*$B$8</f>
        <v>974.4</v>
      </c>
      <c r="E17" s="22">
        <f t="shared" si="2"/>
        <v>487.2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3141.2799999999997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130</v>
      </c>
      <c r="C22" s="20">
        <f t="shared" ref="C22:AG23" si="5">+C16+C18+C20</f>
        <v>232</v>
      </c>
      <c r="D22" s="20">
        <f t="shared" si="5"/>
        <v>210</v>
      </c>
      <c r="E22" s="20">
        <f t="shared" si="5"/>
        <v>105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677</v>
      </c>
    </row>
    <row r="23" spans="1:36" s="47" customFormat="1" x14ac:dyDescent="0.25">
      <c r="A23" s="48" t="s">
        <v>26</v>
      </c>
      <c r="B23" s="19">
        <f>+B17+B19+B21</f>
        <v>603.19999999999993</v>
      </c>
      <c r="C23" s="19">
        <f t="shared" si="5"/>
        <v>1076.48</v>
      </c>
      <c r="D23" s="19">
        <f t="shared" si="5"/>
        <v>974.4</v>
      </c>
      <c r="E23" s="19">
        <f t="shared" si="5"/>
        <v>487.2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3141.2799999999997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>
        <v>29.74</v>
      </c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29.74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137.99359999999999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137.99359999999999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29.74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29.74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137.99359999999999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137.99359999999999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1138.6199999999999</v>
      </c>
      <c r="C49" s="44">
        <v>809.51</v>
      </c>
      <c r="D49" s="44">
        <v>533.87</v>
      </c>
      <c r="E49" s="44">
        <v>238.66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2720.66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776.78</v>
      </c>
      <c r="C53" s="44">
        <v>741.88</v>
      </c>
      <c r="D53" s="44">
        <v>736.38</v>
      </c>
      <c r="E53" s="44">
        <v>551.38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2806.42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2817.3499999999995</v>
      </c>
      <c r="C64" s="53">
        <f t="shared" ref="C64:AG64" si="21">+C15+C23+C31+C39+C47+C48+C49+C50+C51+C52+C53+C54+C55+C56+C57+C58+C59+C60+C61+C62+C63</f>
        <v>2780.27</v>
      </c>
      <c r="D64" s="53">
        <f t="shared" si="21"/>
        <v>2414.0500000000002</v>
      </c>
      <c r="E64" s="53">
        <f t="shared" si="21"/>
        <v>1645.6835999999998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9657.3535999999986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2815.77</v>
      </c>
      <c r="C67" s="57">
        <f t="shared" ref="C67:L67" si="23">C12</f>
        <v>2778.81</v>
      </c>
      <c r="D67" s="57">
        <f t="shared" si="23"/>
        <v>2412.6</v>
      </c>
      <c r="E67" s="57">
        <f t="shared" si="23"/>
        <v>1642.45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9649.630000000001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2815.77</v>
      </c>
      <c r="C69" s="59">
        <f t="shared" ref="C69:AG69" si="25">+C67+C68</f>
        <v>2778.81</v>
      </c>
      <c r="D69" s="59">
        <f t="shared" si="25"/>
        <v>2412.6</v>
      </c>
      <c r="E69" s="59">
        <f t="shared" si="25"/>
        <v>1642.45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9649.630000000001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1.5799999999994725</v>
      </c>
      <c r="C70" s="57">
        <f t="shared" si="26"/>
        <v>1.4600000000000364</v>
      </c>
      <c r="D70" s="57">
        <f t="shared" si="26"/>
        <v>1.4500000000002728</v>
      </c>
      <c r="E70" s="57">
        <f t="shared" si="26"/>
        <v>3.2335999999997966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7.7235999999995784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5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95"/>
  <sheetViews>
    <sheetView zoomScale="106" zoomScaleNormal="106" workbookViewId="0">
      <pane xSplit="1" ySplit="4" topLeftCell="AF44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44572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4.6399999999999997</v>
      </c>
      <c r="C8" s="1" t="s">
        <v>38</v>
      </c>
      <c r="D8" s="2">
        <v>4.6399999999999997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1315.63</v>
      </c>
      <c r="C12" s="26">
        <v>3025.38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4341.01</v>
      </c>
      <c r="AI12" s="26">
        <v>4341.01</v>
      </c>
      <c r="AJ12" s="69">
        <f>+AI12-AH12</f>
        <v>0</v>
      </c>
    </row>
    <row r="13" spans="1:36" ht="19.5" customHeight="1" x14ac:dyDescent="0.25">
      <c r="A13" s="25" t="s">
        <v>117</v>
      </c>
      <c r="B13" s="26">
        <v>6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6</v>
      </c>
      <c r="AI13" s="26"/>
      <c r="AJ13" s="69">
        <f>+AI13-AH13</f>
        <v>-6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4</v>
      </c>
      <c r="C15" s="23">
        <v>79.849999999999994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83.85</v>
      </c>
    </row>
    <row r="16" spans="1:36" s="32" customFormat="1" x14ac:dyDescent="0.25">
      <c r="A16" s="30" t="s">
        <v>20</v>
      </c>
      <c r="B16" s="31">
        <v>87</v>
      </c>
      <c r="C16" s="31">
        <v>406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493</v>
      </c>
      <c r="AJ16" s="70"/>
    </row>
    <row r="17" spans="1:36" s="47" customFormat="1" x14ac:dyDescent="0.25">
      <c r="A17" s="46" t="s">
        <v>27</v>
      </c>
      <c r="B17" s="22">
        <f>B16*$B$8</f>
        <v>403.67999999999995</v>
      </c>
      <c r="C17" s="22">
        <f>C16*$B$8</f>
        <v>1883.84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2287.52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87</v>
      </c>
      <c r="C22" s="20">
        <f t="shared" ref="C22:AG23" si="5">+C16+C18+C20</f>
        <v>406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493</v>
      </c>
    </row>
    <row r="23" spans="1:36" s="47" customFormat="1" x14ac:dyDescent="0.25">
      <c r="A23" s="48" t="s">
        <v>26</v>
      </c>
      <c r="B23" s="19">
        <f>+B17+B19+B21</f>
        <v>403.67999999999995</v>
      </c>
      <c r="C23" s="19">
        <f t="shared" si="5"/>
        <v>1883.84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2287.52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>
        <v>30.96</v>
      </c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30.96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143.65439999999998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143.65439999999998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30.96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30.96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143.65439999999998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143.65439999999998</v>
      </c>
    </row>
    <row r="40" spans="1:34" x14ac:dyDescent="0.25">
      <c r="A40" s="13" t="s">
        <v>43</v>
      </c>
      <c r="B40" s="36">
        <v>4.7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4.7</v>
      </c>
    </row>
    <row r="41" spans="1:34" s="47" customFormat="1" x14ac:dyDescent="0.25">
      <c r="A41" s="46" t="s">
        <v>44</v>
      </c>
      <c r="B41" s="22">
        <f>B40*$B$8</f>
        <v>21.808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21.808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4.7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4.7</v>
      </c>
    </row>
    <row r="47" spans="1:34" s="47" customFormat="1" x14ac:dyDescent="0.25">
      <c r="A47" s="48" t="s">
        <v>48</v>
      </c>
      <c r="B47" s="19">
        <f>+B41+B43+B45</f>
        <v>21.808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21.808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846.97</v>
      </c>
      <c r="C49" s="44">
        <v>792.43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1639.4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36.19</v>
      </c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36.19</v>
      </c>
    </row>
    <row r="54" spans="1:34" x14ac:dyDescent="0.25">
      <c r="A54" s="17" t="s">
        <v>114</v>
      </c>
      <c r="B54" s="44">
        <v>12.34</v>
      </c>
      <c r="C54" s="44">
        <v>72.8</v>
      </c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85.14</v>
      </c>
    </row>
    <row r="55" spans="1:34" x14ac:dyDescent="0.25">
      <c r="A55" s="17" t="s">
        <v>52</v>
      </c>
      <c r="B55" s="44"/>
      <c r="C55" s="44">
        <v>56.33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56.33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1324.9880000000001</v>
      </c>
      <c r="C64" s="53">
        <f t="shared" ref="C64:AG64" si="21">+C15+C23+C31+C39+C47+C48+C49+C50+C51+C52+C53+C54+C55+C56+C57+C58+C59+C60+C61+C62+C63</f>
        <v>3028.9043999999999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4353.8923999999997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1315.63</v>
      </c>
      <c r="C67" s="57">
        <f t="shared" ref="C67:L67" si="23">C12</f>
        <v>3025.38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4341.01</v>
      </c>
    </row>
    <row r="68" spans="1:34" s="47" customFormat="1" x14ac:dyDescent="0.25">
      <c r="A68" s="58" t="s">
        <v>93</v>
      </c>
      <c r="B68" s="59">
        <f t="shared" ref="B68:AG68" si="24">+B13+B14</f>
        <v>6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6</v>
      </c>
    </row>
    <row r="69" spans="1:34" s="47" customFormat="1" x14ac:dyDescent="0.25">
      <c r="A69" s="58" t="s">
        <v>94</v>
      </c>
      <c r="B69" s="59">
        <f>+B67+B68</f>
        <v>1321.63</v>
      </c>
      <c r="C69" s="59">
        <f t="shared" ref="C69:AG69" si="25">+C67+C68</f>
        <v>3025.38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4347.01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3.3579999999999472</v>
      </c>
      <c r="C70" s="57">
        <f t="shared" si="26"/>
        <v>3.5243999999997868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6.8823999999997341</v>
      </c>
    </row>
    <row r="71" spans="1:34" ht="102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6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J95"/>
  <sheetViews>
    <sheetView workbookViewId="0">
      <pane xSplit="1" ySplit="4" topLeftCell="AF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44572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4.6399999999999997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477.95</v>
      </c>
      <c r="C12" s="26">
        <v>541.39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1019.3399999999999</v>
      </c>
      <c r="AI12" s="26">
        <v>1019.34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15.1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15.1</v>
      </c>
    </row>
    <row r="16" spans="1:36" s="32" customFormat="1" x14ac:dyDescent="0.25">
      <c r="A16" s="30" t="s">
        <v>20</v>
      </c>
      <c r="B16" s="31">
        <v>46</v>
      </c>
      <c r="C16" s="31">
        <v>44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90</v>
      </c>
      <c r="AJ16" s="70"/>
    </row>
    <row r="17" spans="1:36" s="47" customFormat="1" x14ac:dyDescent="0.25">
      <c r="A17" s="46" t="s">
        <v>27</v>
      </c>
      <c r="B17" s="22">
        <f>B16*$B$8</f>
        <v>213.44</v>
      </c>
      <c r="C17" s="22">
        <f>C16*$B$8</f>
        <v>204.16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417.6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46</v>
      </c>
      <c r="C22" s="20">
        <f t="shared" ref="C22:AG23" si="5">+C16+C18+C20</f>
        <v>44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90</v>
      </c>
    </row>
    <row r="23" spans="1:36" s="47" customFormat="1" x14ac:dyDescent="0.25">
      <c r="A23" s="48" t="s">
        <v>26</v>
      </c>
      <c r="B23" s="19">
        <f>+B17+B19+B21</f>
        <v>213.44</v>
      </c>
      <c r="C23" s="19">
        <f t="shared" si="5"/>
        <v>204.16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417.6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182.1</v>
      </c>
      <c r="C49" s="44">
        <v>290.89999999999998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473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66.95</v>
      </c>
      <c r="C53" s="44">
        <v>54.36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121.31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477.59</v>
      </c>
      <c r="C64" s="53">
        <f t="shared" ref="C64:AG64" si="21">+C15+C23+C31+C39+C47+C48+C49+C50+C51+C52+C53+C54+C55+C56+C57+C58+C59+C60+C61+C62+C63</f>
        <v>549.41999999999996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1027.01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477.95</v>
      </c>
      <c r="C67" s="57">
        <f t="shared" ref="C67:L67" si="23">C12</f>
        <v>541.39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1019.3399999999999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477.95</v>
      </c>
      <c r="C69" s="59">
        <f t="shared" ref="C69:AG69" si="25">+C67+C68</f>
        <v>541.39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1019.3399999999999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-0.36000000000001364</v>
      </c>
      <c r="C70" s="57">
        <f t="shared" si="26"/>
        <v>8.0299999999999727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7.6699999999999591</v>
      </c>
    </row>
    <row r="71" spans="1:34" ht="96" customHeight="1" x14ac:dyDescent="0.25">
      <c r="A71" s="77" t="s">
        <v>96</v>
      </c>
      <c r="B71" s="14"/>
      <c r="C71" s="14" t="s">
        <v>123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7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J95"/>
  <sheetViews>
    <sheetView tabSelected="1" workbookViewId="0">
      <pane xSplit="1" ySplit="4" topLeftCell="AF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44572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4.6399999999999997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56</v>
      </c>
      <c r="D11" s="5" t="s">
        <v>57</v>
      </c>
      <c r="E11" s="5" t="s">
        <v>59</v>
      </c>
      <c r="F11" s="5" t="s">
        <v>60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2903.6</v>
      </c>
      <c r="C12" s="26">
        <v>2439.6</v>
      </c>
      <c r="D12" s="26">
        <v>2573.35</v>
      </c>
      <c r="E12" s="26">
        <v>1170.26</v>
      </c>
      <c r="F12" s="26">
        <v>1624.57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10711.38</v>
      </c>
      <c r="AI12" s="26">
        <v>10711.37</v>
      </c>
      <c r="AJ12" s="69">
        <f>+AI12-AH12</f>
        <v>-9.9999999983992893E-3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211.7</v>
      </c>
      <c r="C15" s="23">
        <v>127.5</v>
      </c>
      <c r="D15" s="23">
        <v>180.2</v>
      </c>
      <c r="E15" s="23"/>
      <c r="F15" s="23">
        <v>120.9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640.29999999999995</v>
      </c>
    </row>
    <row r="16" spans="1:36" s="32" customFormat="1" x14ac:dyDescent="0.25">
      <c r="A16" s="30" t="s">
        <v>20</v>
      </c>
      <c r="B16" s="31">
        <v>244</v>
      </c>
      <c r="C16" s="31">
        <v>199</v>
      </c>
      <c r="D16" s="31">
        <v>205</v>
      </c>
      <c r="E16" s="31">
        <v>106</v>
      </c>
      <c r="F16" s="31">
        <v>145</v>
      </c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899</v>
      </c>
      <c r="AJ16" s="70"/>
    </row>
    <row r="17" spans="1:36" s="47" customFormat="1" x14ac:dyDescent="0.25">
      <c r="A17" s="46" t="s">
        <v>27</v>
      </c>
      <c r="B17" s="22">
        <f>B16*$B$8</f>
        <v>1132.1599999999999</v>
      </c>
      <c r="C17" s="22">
        <f>C16*$B$8</f>
        <v>923.3599999999999</v>
      </c>
      <c r="D17" s="22">
        <f t="shared" ref="D17:AG17" si="2">D16*$B$8</f>
        <v>951.19999999999993</v>
      </c>
      <c r="E17" s="22">
        <f t="shared" si="2"/>
        <v>491.84</v>
      </c>
      <c r="F17" s="22">
        <f t="shared" si="2"/>
        <v>672.8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4171.3599999999997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244</v>
      </c>
      <c r="C22" s="20">
        <f t="shared" ref="C22:AG23" si="5">+C16+C18+C20</f>
        <v>199</v>
      </c>
      <c r="D22" s="20">
        <f t="shared" si="5"/>
        <v>205</v>
      </c>
      <c r="E22" s="20">
        <f t="shared" si="5"/>
        <v>106</v>
      </c>
      <c r="F22" s="20">
        <f t="shared" si="5"/>
        <v>145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899</v>
      </c>
    </row>
    <row r="23" spans="1:36" s="47" customFormat="1" x14ac:dyDescent="0.25">
      <c r="A23" s="48" t="s">
        <v>26</v>
      </c>
      <c r="B23" s="19">
        <f>+B17+B19+B21</f>
        <v>1132.1599999999999</v>
      </c>
      <c r="C23" s="19">
        <f t="shared" si="5"/>
        <v>923.3599999999999</v>
      </c>
      <c r="D23" s="19">
        <f t="shared" si="5"/>
        <v>951.19999999999993</v>
      </c>
      <c r="E23" s="19">
        <f t="shared" si="5"/>
        <v>491.84</v>
      </c>
      <c r="F23" s="19">
        <f t="shared" si="5"/>
        <v>672.8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4171.3599999999997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>
        <v>19.97</v>
      </c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19.97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92.660799999999995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92.660799999999995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19.97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19.97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92.660799999999995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92.660799999999995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1207.77</v>
      </c>
      <c r="C49" s="44"/>
      <c r="D49" s="44"/>
      <c r="E49" s="44">
        <v>670.17</v>
      </c>
      <c r="F49" s="44">
        <v>836.54</v>
      </c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2714.48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>
        <v>773.5</v>
      </c>
      <c r="D52" s="44">
        <v>1058.04</v>
      </c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1831.54</v>
      </c>
    </row>
    <row r="53" spans="1:34" x14ac:dyDescent="0.25">
      <c r="A53" s="17" t="s">
        <v>18</v>
      </c>
      <c r="B53" s="44">
        <v>346.82</v>
      </c>
      <c r="C53" s="44">
        <v>529.47</v>
      </c>
      <c r="D53" s="44">
        <v>392.53</v>
      </c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1268.82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11.64</v>
      </c>
      <c r="C55" s="44"/>
      <c r="D55" s="44"/>
      <c r="E55" s="44">
        <v>12.09</v>
      </c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23.73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2910.09</v>
      </c>
      <c r="C64" s="53">
        <f t="shared" ref="C64:AG64" si="21">+C15+C23+C31+C39+C47+C48+C49+C50+C51+C52+C53+C54+C55+C56+C57+C58+C59+C60+C61+C62+C63</f>
        <v>2446.4907999999996</v>
      </c>
      <c r="D64" s="53">
        <f t="shared" si="21"/>
        <v>2581.9699999999993</v>
      </c>
      <c r="E64" s="53">
        <f t="shared" si="21"/>
        <v>1174.0999999999999</v>
      </c>
      <c r="F64" s="53">
        <f t="shared" si="21"/>
        <v>1630.2399999999998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10742.890799999999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N</v>
      </c>
      <c r="D66" s="55" t="str">
        <f t="shared" ref="D66:AG67" si="22">D11</f>
        <v>CAJA 3 D</v>
      </c>
      <c r="E66" s="55" t="str">
        <f t="shared" si="22"/>
        <v>CAJA 4 D</v>
      </c>
      <c r="F66" s="55" t="str">
        <f t="shared" si="22"/>
        <v>CAJA 4 N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2903.6</v>
      </c>
      <c r="C67" s="57">
        <f t="shared" ref="C67:L67" si="23">C12</f>
        <v>2439.6</v>
      </c>
      <c r="D67" s="57">
        <f t="shared" si="23"/>
        <v>2573.35</v>
      </c>
      <c r="E67" s="57">
        <f t="shared" si="23"/>
        <v>1170.26</v>
      </c>
      <c r="F67" s="57">
        <f t="shared" si="23"/>
        <v>1624.57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10711.38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2903.6</v>
      </c>
      <c r="C69" s="59">
        <f t="shared" ref="C69:AG69" si="25">+C67+C68</f>
        <v>2439.6</v>
      </c>
      <c r="D69" s="59">
        <f t="shared" si="25"/>
        <v>2573.35</v>
      </c>
      <c r="E69" s="59">
        <f t="shared" si="25"/>
        <v>1170.26</v>
      </c>
      <c r="F69" s="59">
        <f t="shared" si="25"/>
        <v>1624.57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10711.38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6.4900000000002365</v>
      </c>
      <c r="C70" s="57">
        <f t="shared" si="26"/>
        <v>6.8907999999996719</v>
      </c>
      <c r="D70" s="57">
        <f t="shared" si="26"/>
        <v>8.6199999999994361</v>
      </c>
      <c r="E70" s="57">
        <f t="shared" si="26"/>
        <v>3.8399999999999181</v>
      </c>
      <c r="F70" s="57">
        <f t="shared" si="26"/>
        <v>5.6699999999998454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31.510799999999108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8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BOVEDA-5</cp:lastModifiedBy>
  <cp:lastPrinted>2019-08-19T12:56:25Z</cp:lastPrinted>
  <dcterms:created xsi:type="dcterms:W3CDTF">2013-07-24T18:56:16Z</dcterms:created>
  <dcterms:modified xsi:type="dcterms:W3CDTF">2022-01-13T20:31:54Z</dcterms:modified>
</cp:coreProperties>
</file>