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B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AA64" i="151"/>
  <c r="AA70" i="151" s="1"/>
  <c r="S64" i="151"/>
  <c r="S70" i="151" s="1"/>
  <c r="K64" i="151"/>
  <c r="K70" i="151" s="1"/>
  <c r="C64" i="151"/>
  <c r="C70" i="151" s="1"/>
  <c r="I64" i="150"/>
  <c r="I70" i="150" s="1"/>
  <c r="AH23" i="149"/>
  <c r="F11" i="145" s="1"/>
  <c r="B64" i="150"/>
  <c r="B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X39" i="146" l="1"/>
  <c r="AB39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G23" i="40" s="1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47" i="40" l="1"/>
  <c r="Z47" i="40"/>
  <c r="V47" i="40"/>
  <c r="AD23" i="40"/>
  <c r="Z23" i="40"/>
  <c r="V23" i="40"/>
  <c r="AG39" i="40"/>
  <c r="AC39" i="40"/>
  <c r="Y39" i="40"/>
  <c r="AC23" i="40"/>
  <c r="U23" i="40"/>
  <c r="AF47" i="40"/>
  <c r="X47" i="40"/>
  <c r="W47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P47" i="40" s="1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I68" i="40"/>
  <c r="I69" i="40" s="1"/>
  <c r="J68" i="40"/>
  <c r="K68" i="40"/>
  <c r="L68" i="40"/>
  <c r="H69" i="40"/>
  <c r="B68" i="40"/>
  <c r="C17" i="40"/>
  <c r="Y64" i="40" l="1"/>
  <c r="Y70" i="40" s="1"/>
  <c r="AB64" i="40"/>
  <c r="AB70" i="40" s="1"/>
  <c r="K69" i="40"/>
  <c r="G69" i="40"/>
  <c r="R47" i="40"/>
  <c r="N47" i="40"/>
  <c r="E69" i="40"/>
  <c r="D69" i="40"/>
  <c r="T64" i="40"/>
  <c r="T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S64" i="40" l="1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K23" i="40"/>
  <c r="G23" i="40"/>
  <c r="F39" i="40"/>
  <c r="L39" i="40"/>
  <c r="I47" i="40"/>
  <c r="E47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H64" i="40" l="1"/>
  <c r="H70" i="40" s="1"/>
  <c r="L64" i="40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<sst xmlns="http://schemas.openxmlformats.org/spreadsheetml/2006/main" count="754" uniqueCount="137">
  <si>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</si>
  <si>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</si>
  <si>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</si>
  <si>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</si>
  <si>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</si>
  <si>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</si>
  <si>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</si>
  <si>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</si>
  <si>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</si>
  <si>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</si>
  <si>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</si>
  <si>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</si>
  <si>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</si>
  <si>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</si>
  <si>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</si>
  <si>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</si>
  <si>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</si>
  <si>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</si>
  <si>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</si>
  <si>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</si>
  <si>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</si>
  <si>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</si>
  <si>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</si>
  <si>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</si>
  <si>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</si>
  <si>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</si>
  <si>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</si>
  <si>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</si>
  <si>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</si>
  <si>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</si>
  <si>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</si>
  <si>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</si>
  <si>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</si>
  <si>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</si>
  <si>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</si>
  <si>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</si>
  <si>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</si>
  <si>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</si>
  <si>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</si>
  <si>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</si>
  <si>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</si>
  <si>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</si>
  <si>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</si>
  <si>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</si>
  <si>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</si>
  <si>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</si>
  <si>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</si>
  <si>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</si>
  <si>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</si>
  <si>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</si>
  <si>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</si>
  <si>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</si>
  <si>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</si>
  <si>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</si>
  <si>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</si>
  <si>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</si>
  <si>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</si>
  <si>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</si>
  <si>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</si>
  <si>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</si>
  <si>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</si>
  <si>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</si>
  <si>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</si>
  <si>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</si>
  <si>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</si>
  <si>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</si>
  <si>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</si>
  <si>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</si>
  <si>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</si>
  <si>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</si>
  <si>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</si>
  <si>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</si>
  <si>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</si>
  <si>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</si>
  <si>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</si>
  <si>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</si>
  <si>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</si>
  <si>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</si>
  <si>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</si>
  <si>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</si>
  <si>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</si>
  <si>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</si>
  <si>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</si>
  <si>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</si>
  <si>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</si>
  <si>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</si>
  <si>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</si>
  <si>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</si>
  <si>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</si>
  <si>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</si>
  <si>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</si>
  <si>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</si>
  <si>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</si>
  <si>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</si>
  <si>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</si>
  <si>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</si>
  <si>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</si>
  <si>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</si>
  <si>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</si>
  <si>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</si>
  <si>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</si>
  <si>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</si>
  <si>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</si>
  <si>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</si>
  <si>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</si>
  <si>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</si>
  <si>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</si>
  <si>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</si>
  <si>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</si>
  <si>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</si>
  <si>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</si>
  <si>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</si>
  <si>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</si>
  <si>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</si>
  <si>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</si>
  <si>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</si>
  <si>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</si>
  <si>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</si>
  <si>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</si>
  <si>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</si>
  <si>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</si>
  <si>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23.50F/C</t>
  </si>
  <si>
    <t>4.45F/C</t>
  </si>
  <si>
    <t>12.50F/C</t>
  </si>
  <si>
    <t>MAL REGSITRO DE 1$}</t>
  </si>
  <si>
    <t>INTERCAMBIO DE EUROS POR DOLARES</t>
  </si>
  <si>
    <t>MAL REGSITRO DE 5$</t>
  </si>
  <si>
    <t>R/F 3.00</t>
  </si>
  <si>
    <t>R/F 33.70</t>
  </si>
  <si>
    <t>SOBARNTE PERTENECE</t>
  </si>
  <si>
    <t>A PERIODICO.</t>
  </si>
  <si>
    <t>R/F 28.50</t>
  </si>
  <si>
    <t>NOTA A CREDITO 15$.</t>
  </si>
  <si>
    <t>NOTA A CREDITO 2$.</t>
  </si>
  <si>
    <t>R/F 10.00</t>
  </si>
  <si>
    <t>R/F 27.00</t>
  </si>
  <si>
    <t>R/F 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</si>
</sst>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39467.42</v>
      </c>
      <c r="C2" s="43">
        <f>MODELO!AH12</f>
        <v>20386.72</v>
      </c>
      <c r="D2" s="43">
        <f>EXQUISITECES!AH12</f>
        <v>8851.69</v>
      </c>
      <c r="E2" s="43">
        <f>HOYADA!AH12</f>
        <v>8837.61</v>
      </c>
      <c r="F2" s="43">
        <f>FARMASTOP!AH12</f>
        <v>3152.64</v>
      </c>
      <c r="G2" s="43">
        <f>BOCAS!AH12</f>
        <v>1555.88</v>
      </c>
      <c r="H2" s="43">
        <f>LAGUNETICA!AH12</f>
        <v>11426.680000000002</v>
      </c>
      <c r="I2" s="43">
        <f>SANANTONIO!AH12</f>
        <v>0</v>
      </c>
      <c r="J2" s="43">
        <f>SUM(B2:I2)</f>
        <v>93678.640000000014</v>
      </c>
    </row>
    <row r="3" spans="1:10" x14ac:dyDescent="0.25">
      <c r="A3" s="46" t="s">
        <v>0</v>
      </c>
      <c r="B3" s="43">
        <f>AUTOMERCADO!AH15</f>
        <v>619.05000000000007</v>
      </c>
      <c r="C3" s="43">
        <f>MODELO!AH15</f>
        <v>536.44999999999993</v>
      </c>
      <c r="D3" s="43">
        <f>EXQUISITECES!AH15</f>
        <v>239.1</v>
      </c>
      <c r="E3" s="43">
        <f>HOYADA!AH15</f>
        <v>775.15000000000009</v>
      </c>
      <c r="F3" s="43">
        <f>FARMASTOP!AH15</f>
        <v>74.400000000000006</v>
      </c>
      <c r="G3" s="43">
        <f>BOCAS!AH15</f>
        <v>8</v>
      </c>
      <c r="H3" s="43">
        <f>LAGUNETICA!AH15</f>
        <v>486</v>
      </c>
      <c r="I3" s="43">
        <f>SANANTONIO!AH15</f>
        <v>0</v>
      </c>
      <c r="J3" s="43">
        <f t="shared" ref="J3:J52" si="0">SUM(B3:I3)</f>
        <v>2738.15</v>
      </c>
    </row>
    <row r="4" spans="1:10" x14ac:dyDescent="0.25">
      <c r="A4" s="73" t="s">
        <v>20</v>
      </c>
      <c r="B4" s="43">
        <f>AUTOMERCADO!AH16</f>
        <v>4428</v>
      </c>
      <c r="C4" s="43">
        <f>MODELO!AH16</f>
        <v>1778</v>
      </c>
      <c r="D4" s="43">
        <f>EXQUISITECES!AH16</f>
        <v>976</v>
      </c>
      <c r="E4" s="43">
        <f>HOYADA!AH16</f>
        <v>478</v>
      </c>
      <c r="F4" s="43">
        <f>FARMASTOP!AH16</f>
        <v>319</v>
      </c>
      <c r="G4" s="43">
        <f>BOCAS!AH16</f>
        <v>189</v>
      </c>
      <c r="H4" s="43">
        <f>LAGUNETICA!AH16</f>
        <v>772</v>
      </c>
      <c r="I4" s="43">
        <f>SANANTONIO!AH16</f>
        <v>0</v>
      </c>
      <c r="J4" s="43">
        <f t="shared" si="0"/>
        <v>8940</v>
      </c>
    </row>
    <row r="5" spans="1:10" x14ac:dyDescent="0.25">
      <c r="A5" s="46" t="s">
        <v>27</v>
      </c>
      <c r="B5" s="43">
        <f>AUTOMERCADO!AH17</f>
        <v>20545.920000000002</v>
      </c>
      <c r="C5" s="43">
        <f>MODELO!AH17</f>
        <v>8249.9199999999983</v>
      </c>
      <c r="D5" s="43">
        <f>EXQUISITECES!AH17</f>
        <v>4528.6399999999994</v>
      </c>
      <c r="E5" s="43">
        <f>HOYADA!AH17</f>
        <v>2217.9199999999996</v>
      </c>
      <c r="F5" s="43">
        <f>FARMASTOP!AH17</f>
        <v>1480.16</v>
      </c>
      <c r="G5" s="43">
        <f>BOCAS!AH17</f>
        <v>878.85000000000014</v>
      </c>
      <c r="H5" s="43">
        <f>LAGUNETICA!AH17</f>
        <v>3582.08</v>
      </c>
      <c r="I5" s="43">
        <f>SANANTONIO!AH17</f>
        <v>0</v>
      </c>
      <c r="J5" s="43">
        <f t="shared" si="0"/>
        <v>41483.49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4428</v>
      </c>
      <c r="C10" s="43">
        <f>MODELO!AH22</f>
        <v>1778</v>
      </c>
      <c r="D10" s="43">
        <f>EXQUISITECES!AH22</f>
        <v>976</v>
      </c>
      <c r="E10" s="43">
        <f>HOYADA!AH22</f>
        <v>478</v>
      </c>
      <c r="F10" s="43">
        <f>FARMASTOP!AH22</f>
        <v>319</v>
      </c>
      <c r="G10" s="43">
        <f>BOCAS!AH22</f>
        <v>189</v>
      </c>
      <c r="H10" s="43">
        <f>LAGUNETICA!AH22</f>
        <v>772</v>
      </c>
      <c r="I10" s="43">
        <f>SANANTONIO!AH22</f>
        <v>0</v>
      </c>
      <c r="J10" s="43">
        <f t="shared" si="0"/>
        <v>8940</v>
      </c>
    </row>
    <row r="11" spans="1:10" x14ac:dyDescent="0.25">
      <c r="A11" s="48" t="s">
        <v>26</v>
      </c>
      <c r="B11" s="43">
        <f>AUTOMERCADO!AH23</f>
        <v>20545.920000000002</v>
      </c>
      <c r="C11" s="43">
        <f>MODELO!AH23</f>
        <v>8249.9199999999983</v>
      </c>
      <c r="D11" s="43">
        <f>EXQUISITECES!AH23</f>
        <v>4528.6399999999994</v>
      </c>
      <c r="E11" s="43">
        <f>HOYADA!AH23</f>
        <v>2217.9199999999996</v>
      </c>
      <c r="F11" s="43">
        <f>FARMASTOP!AH23</f>
        <v>1480.16</v>
      </c>
      <c r="G11" s="43">
        <f>BOCAS!AH23</f>
        <v>878.85000000000014</v>
      </c>
      <c r="H11" s="43">
        <f>LAGUNETICA!AH23</f>
        <v>3582.08</v>
      </c>
      <c r="I11" s="43">
        <f>SANANTONIO!AH23</f>
        <v>0</v>
      </c>
      <c r="J11" s="43">
        <f t="shared" si="0"/>
        <v>41483.49</v>
      </c>
    </row>
    <row r="12" spans="1:10" x14ac:dyDescent="0.25">
      <c r="A12" s="46" t="s">
        <v>28</v>
      </c>
      <c r="B12" s="43">
        <f>AUTOMERCADO!AH24</f>
        <v>30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30</v>
      </c>
    </row>
    <row r="13" spans="1:10" x14ac:dyDescent="0.25">
      <c r="A13" s="46" t="s">
        <v>31</v>
      </c>
      <c r="B13" s="43">
        <f>AUTOMERCADO!AH25</f>
        <v>139.19999999999999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139.19999999999999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30</v>
      </c>
    </row>
    <row r="19" spans="1:10" x14ac:dyDescent="0.25">
      <c r="A19" s="48" t="s">
        <v>33</v>
      </c>
      <c r="B19" s="43">
        <f>AUTOMERCADO!AH31</f>
        <v>139.19999999999999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139.19999999999999</v>
      </c>
    </row>
    <row r="20" spans="1:10" x14ac:dyDescent="0.25">
      <c r="A20" s="46" t="s">
        <v>34</v>
      </c>
      <c r="B20" s="43">
        <f>AUTOMERCADO!AH32</f>
        <v>426.3</v>
      </c>
      <c r="C20" s="43">
        <f>MODELO!AH32</f>
        <v>61.819999999999993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488.12</v>
      </c>
    </row>
    <row r="21" spans="1:10" x14ac:dyDescent="0.25">
      <c r="A21" s="46" t="s">
        <v>35</v>
      </c>
      <c r="B21" s="43">
        <f>AUTOMERCADO!AH33</f>
        <v>1978.0319999999997</v>
      </c>
      <c r="C21" s="43">
        <f>MODELO!AH33</f>
        <v>286.84479999999996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2264.8767999999995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426.3</v>
      </c>
      <c r="C26" s="43">
        <f>MODELO!AH38</f>
        <v>61.819999999999993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488.12</v>
      </c>
    </row>
    <row r="27" spans="1:10" x14ac:dyDescent="0.25">
      <c r="A27" s="48" t="s">
        <v>42</v>
      </c>
      <c r="B27" s="43">
        <f>AUTOMERCADO!AH39</f>
        <v>1978.0319999999997</v>
      </c>
      <c r="C27" s="43">
        <f>MODELO!AH39</f>
        <v>286.84479999999996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2264.8767999999995</v>
      </c>
    </row>
    <row r="28" spans="1:10" x14ac:dyDescent="0.25">
      <c r="A28" s="46" t="s">
        <v>43</v>
      </c>
      <c r="B28" s="43">
        <f>AUTOMERCADO!AH40</f>
        <v>180.45999999999998</v>
      </c>
      <c r="C28" s="43">
        <f>MODELO!AH40</f>
        <v>39.46</v>
      </c>
      <c r="D28" s="43">
        <f>EXQUISITECES!AH40</f>
        <v>0</v>
      </c>
      <c r="E28" s="43">
        <f>HOYADA!AH40</f>
        <v>18.489999999999998</v>
      </c>
      <c r="F28" s="43">
        <f>FARMASTOP!AH40</f>
        <v>0</v>
      </c>
      <c r="G28" s="43">
        <f>BOCAS!AH40</f>
        <v>0</v>
      </c>
      <c r="H28" s="43">
        <f>LAGUNETICA!AH40</f>
        <v>78.099999999999994</v>
      </c>
      <c r="I28" s="43">
        <f>SANANTONIO!AH40</f>
        <v>0</v>
      </c>
      <c r="J28" s="43">
        <f t="shared" si="0"/>
        <v>316.51</v>
      </c>
    </row>
    <row r="29" spans="1:10" x14ac:dyDescent="0.25">
      <c r="A29" s="46" t="s">
        <v>44</v>
      </c>
      <c r="B29" s="43">
        <f>AUTOMERCADO!AH41</f>
        <v>837.33439999999996</v>
      </c>
      <c r="C29" s="43">
        <f>MODELO!AH41</f>
        <v>183.09439999999998</v>
      </c>
      <c r="D29" s="43">
        <f>EXQUISITECES!AH41</f>
        <v>0</v>
      </c>
      <c r="E29" s="43">
        <f>HOYADA!AH41</f>
        <v>85.793599999999984</v>
      </c>
      <c r="F29" s="43">
        <f>FARMASTOP!AH41</f>
        <v>0</v>
      </c>
      <c r="G29" s="43">
        <f>BOCAS!AH41</f>
        <v>0</v>
      </c>
      <c r="H29" s="43">
        <f>LAGUNETICA!AH41</f>
        <v>362.38399999999996</v>
      </c>
      <c r="I29" s="43">
        <f>SANANTONIO!AH41</f>
        <v>0</v>
      </c>
      <c r="J29" s="43">
        <f t="shared" si="0"/>
        <v>1468.6063999999999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180.45999999999998</v>
      </c>
      <c r="C34" s="43">
        <f>MODELO!AH46</f>
        <v>39.46</v>
      </c>
      <c r="D34" s="43">
        <f>EXQUISITECES!AH46</f>
        <v>0</v>
      </c>
      <c r="E34" s="43">
        <f>HOYADA!AH46</f>
        <v>18.489999999999998</v>
      </c>
      <c r="F34" s="43">
        <f>FARMASTOP!AH46</f>
        <v>0</v>
      </c>
      <c r="G34" s="43">
        <f>BOCAS!AH46</f>
        <v>0</v>
      </c>
      <c r="H34" s="43">
        <f>LAGUNETICA!AH46</f>
        <v>78.099999999999994</v>
      </c>
      <c r="I34" s="43">
        <f>SANANTONIO!AH46</f>
        <v>0</v>
      </c>
      <c r="J34" s="43">
        <f t="shared" si="0"/>
        <v>316.51</v>
      </c>
    </row>
    <row r="35" spans="1:10" x14ac:dyDescent="0.25">
      <c r="A35" s="48" t="s">
        <v>48</v>
      </c>
      <c r="B35" s="43">
        <f>AUTOMERCADO!AH47</f>
        <v>837.33439999999996</v>
      </c>
      <c r="C35" s="43">
        <f>MODELO!AH47</f>
        <v>183.09439999999998</v>
      </c>
      <c r="D35" s="43">
        <f>EXQUISITECES!AH47</f>
        <v>0</v>
      </c>
      <c r="E35" s="43">
        <f>HOYADA!AH47</f>
        <v>85.793599999999984</v>
      </c>
      <c r="F35" s="43">
        <f>FARMASTOP!AH47</f>
        <v>0</v>
      </c>
      <c r="G35" s="43">
        <f>BOCAS!AH47</f>
        <v>0</v>
      </c>
      <c r="H35" s="43">
        <f>LAGUNETICA!AH47</f>
        <v>362.38399999999996</v>
      </c>
      <c r="I35" s="43">
        <f>SANANTONIO!AH47</f>
        <v>0</v>
      </c>
      <c r="J35" s="43">
        <f t="shared" si="0"/>
        <v>1468.6063999999999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11838.28</v>
      </c>
      <c r="C37" s="43">
        <f>MODELO!AH49</f>
        <v>8106</v>
      </c>
      <c r="D37" s="43">
        <f>EXQUISITECES!AH49</f>
        <v>3111.7099999999996</v>
      </c>
      <c r="E37" s="43">
        <f>HOYADA!AH49</f>
        <v>2759.57</v>
      </c>
      <c r="F37" s="43">
        <f>FARMASTOP!AH49</f>
        <v>1376.72</v>
      </c>
      <c r="G37" s="43">
        <f>BOCAS!AH49</f>
        <v>523.44000000000005</v>
      </c>
      <c r="H37" s="43">
        <f>LAGUNETICA!AH49</f>
        <v>1795.02</v>
      </c>
      <c r="I37" s="43">
        <f>SANANTONIO!AH49</f>
        <v>0</v>
      </c>
      <c r="J37" s="43">
        <f t="shared" si="0"/>
        <v>29510.739999999998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3448.8900000000003</v>
      </c>
      <c r="I40" s="43">
        <f>SANANTONIO!AH52</f>
        <v>0</v>
      </c>
      <c r="J40" s="43">
        <f t="shared" si="0"/>
        <v>3448.8900000000003</v>
      </c>
    </row>
    <row r="41" spans="1:10" x14ac:dyDescent="0.25">
      <c r="A41" s="74" t="s">
        <v>18</v>
      </c>
      <c r="B41" s="43">
        <f>AUTOMERCADO!AH53</f>
        <v>2100.85</v>
      </c>
      <c r="C41" s="43">
        <f>MODELO!AH53</f>
        <v>2903.1000000000004</v>
      </c>
      <c r="D41" s="43">
        <f>EXQUISITECES!AH53</f>
        <v>1008.61</v>
      </c>
      <c r="E41" s="43">
        <f>HOYADA!AH53</f>
        <v>2982.27</v>
      </c>
      <c r="F41" s="43">
        <f>FARMASTOP!AH53</f>
        <v>131.66</v>
      </c>
      <c r="G41" s="43">
        <f>BOCAS!AH53</f>
        <v>139.09</v>
      </c>
      <c r="H41" s="43">
        <f>LAGUNETICA!AH53</f>
        <v>1718.84</v>
      </c>
      <c r="I41" s="43">
        <f>SANANTONIO!AH53</f>
        <v>0</v>
      </c>
      <c r="J41" s="43">
        <f t="shared" si="0"/>
        <v>10984.42</v>
      </c>
    </row>
    <row r="42" spans="1:10" x14ac:dyDescent="0.25">
      <c r="A42" s="74" t="s">
        <v>114</v>
      </c>
      <c r="B42" s="43">
        <f>AUTOMERCADO!AH54</f>
        <v>1071.3800000000001</v>
      </c>
      <c r="C42" s="43">
        <f>MODELO!AH54</f>
        <v>13.42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1084.8000000000002</v>
      </c>
    </row>
    <row r="43" spans="1:10" x14ac:dyDescent="0.25">
      <c r="A43" s="74" t="s">
        <v>52</v>
      </c>
      <c r="B43" s="43">
        <f>AUTOMERCADO!AH55</f>
        <v>436.04999999999995</v>
      </c>
      <c r="C43" s="43">
        <f>MODELO!AH55</f>
        <v>242.85</v>
      </c>
      <c r="D43" s="43">
        <f>EXQUISITECES!AH55</f>
        <v>11.18</v>
      </c>
      <c r="E43" s="43">
        <f>HOYADA!AH55</f>
        <v>12.76</v>
      </c>
      <c r="F43" s="43">
        <f>FARMASTOP!AH55</f>
        <v>27.32</v>
      </c>
      <c r="G43" s="43">
        <f>BOCAS!AH55</f>
        <v>33.94</v>
      </c>
      <c r="H43" s="43">
        <f>LAGUNETICA!AH55</f>
        <v>46.54</v>
      </c>
      <c r="I43" s="43">
        <f>SANANTONIO!AH55</f>
        <v>0</v>
      </c>
      <c r="J43" s="43">
        <f t="shared" si="0"/>
        <v>810.63999999999987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78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78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39566.096399999995</v>
      </c>
      <c r="C52" s="75">
        <f>MODELO!AH64</f>
        <v>20521.679200000002</v>
      </c>
      <c r="D52" s="75">
        <f>EXQUISITECES!AH64</f>
        <v>8899.24</v>
      </c>
      <c r="E52" s="75">
        <f>HOYADA!AH64</f>
        <v>8833.463600000001</v>
      </c>
      <c r="F52" s="75">
        <f>FARMASTOP!AH64</f>
        <v>3168.26</v>
      </c>
      <c r="G52" s="75">
        <f>BOCAS!AH64</f>
        <v>1583.3200000000002</v>
      </c>
      <c r="H52" s="75">
        <f>LAGUNETICA!AH64</f>
        <v>11439.754000000001</v>
      </c>
      <c r="I52" s="75">
        <f>SANANTONIO!AH64</f>
        <v>0</v>
      </c>
      <c r="J52" s="75">
        <f t="shared" si="0"/>
        <v>94011.813200000004</v>
      </c>
    </row>
    <row r="53" spans="1:10" x14ac:dyDescent="0.25">
      <c r="A53" s="56" t="s">
        <v>3</v>
      </c>
      <c r="B53" s="43">
        <f>B2</f>
        <v>39467.42</v>
      </c>
      <c r="C53" s="43">
        <f t="shared" ref="C53:I53" si="1">C2</f>
        <v>20386.72</v>
      </c>
      <c r="D53" s="43">
        <f t="shared" si="1"/>
        <v>8851.69</v>
      </c>
      <c r="E53" s="43">
        <f t="shared" si="1"/>
        <v>8837.61</v>
      </c>
      <c r="F53" s="43">
        <f t="shared" si="1"/>
        <v>3152.64</v>
      </c>
      <c r="G53" s="43">
        <f t="shared" si="1"/>
        <v>1555.88</v>
      </c>
      <c r="H53" s="43">
        <f t="shared" si="1"/>
        <v>11426.680000000002</v>
      </c>
      <c r="I53" s="43">
        <f t="shared" si="1"/>
        <v>0</v>
      </c>
      <c r="J53" s="43">
        <f>J2</f>
        <v>93678.640000000014</v>
      </c>
    </row>
    <row r="54" spans="1:10" x14ac:dyDescent="0.25">
      <c r="A54" s="58" t="s">
        <v>95</v>
      </c>
      <c r="B54" s="43">
        <f>+B52-B53</f>
        <v>98.676399999996647</v>
      </c>
      <c r="C54" s="43">
        <f t="shared" ref="C54:I54" si="2">+C52-C53</f>
        <v>134.95920000000115</v>
      </c>
      <c r="D54" s="43">
        <f t="shared" si="2"/>
        <v>47.549999999999272</v>
      </c>
      <c r="E54" s="43">
        <f t="shared" si="2"/>
        <v>-4.1463999999996304</v>
      </c>
      <c r="F54" s="43">
        <f t="shared" si="2"/>
        <v>15.620000000000346</v>
      </c>
      <c r="G54" s="43">
        <f t="shared" si="2"/>
        <v>27.440000000000055</v>
      </c>
      <c r="H54" s="43">
        <f t="shared" si="2"/>
        <v>13.073999999998705</v>
      </c>
      <c r="I54" s="43">
        <f t="shared" si="2"/>
        <v>0</v>
      </c>
      <c r="J54" s="43">
        <f>+J52-J53</f>
        <v>333.17319999999017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76</v>
      </c>
      <c r="H11" s="5" t="s">
        <v>54</v>
      </c>
      <c r="I11" s="5" t="s">
        <v>58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72</v>
      </c>
      <c r="O11" s="5" t="s">
        <v>76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796.23</v>
      </c>
      <c r="C12" s="26">
        <v>3337.13</v>
      </c>
      <c r="D12" s="26">
        <v>3620.51</v>
      </c>
      <c r="E12" s="26">
        <v>2640.51</v>
      </c>
      <c r="F12" s="26">
        <v>1171.6199999999999</v>
      </c>
      <c r="G12" s="26">
        <v>369.27</v>
      </c>
      <c r="H12" s="26">
        <v>854.56</v>
      </c>
      <c r="I12" s="26">
        <v>4070.24</v>
      </c>
      <c r="J12" s="26">
        <v>2818.13</v>
      </c>
      <c r="K12" s="26">
        <v>6560.83</v>
      </c>
      <c r="L12" s="26">
        <v>1080.58</v>
      </c>
      <c r="M12" s="26">
        <v>5417.57</v>
      </c>
      <c r="N12" s="26">
        <v>4593.6400000000003</v>
      </c>
      <c r="O12" s="26">
        <v>865.53</v>
      </c>
      <c r="P12" s="26">
        <v>480.09</v>
      </c>
      <c r="Q12" s="26">
        <v>790.98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39467.42</v>
      </c>
      <c r="AI12" s="26">
        <v>39467.879999999997</v>
      </c>
      <c r="AJ12" s="69">
        <f>+AI12-AH12</f>
        <v>0.45999999999912689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3.8</v>
      </c>
      <c r="C15" s="23">
        <v>77.55</v>
      </c>
      <c r="D15" s="23"/>
      <c r="E15" s="23"/>
      <c r="F15" s="23">
        <v>234</v>
      </c>
      <c r="G15" s="23"/>
      <c r="H15" s="23">
        <v>12.3</v>
      </c>
      <c r="I15" s="23">
        <v>58</v>
      </c>
      <c r="J15" s="23">
        <v>22</v>
      </c>
      <c r="K15" s="23">
        <v>18.5</v>
      </c>
      <c r="L15" s="23"/>
      <c r="M15" s="23">
        <v>21</v>
      </c>
      <c r="N15" s="23">
        <v>97.2</v>
      </c>
      <c r="O15" s="23">
        <v>11.7</v>
      </c>
      <c r="P15" s="23">
        <v>27</v>
      </c>
      <c r="Q15" s="23">
        <v>36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619.05000000000007</v>
      </c>
    </row>
    <row r="16" spans="1:36" s="32" customFormat="1" x14ac:dyDescent="0.25">
      <c r="A16" s="30" t="s">
        <v>20</v>
      </c>
      <c r="B16" s="31">
        <v>59</v>
      </c>
      <c r="C16" s="31">
        <v>309</v>
      </c>
      <c r="D16" s="31">
        <v>386</v>
      </c>
      <c r="E16" s="31">
        <v>153</v>
      </c>
      <c r="F16" s="31">
        <v>46</v>
      </c>
      <c r="G16" s="31">
        <v>23</v>
      </c>
      <c r="H16" s="31">
        <v>90</v>
      </c>
      <c r="I16" s="31">
        <v>387</v>
      </c>
      <c r="J16" s="31">
        <v>345</v>
      </c>
      <c r="K16" s="31">
        <v>1008</v>
      </c>
      <c r="L16" s="31">
        <v>124</v>
      </c>
      <c r="M16" s="31">
        <v>706</v>
      </c>
      <c r="N16" s="31">
        <v>594</v>
      </c>
      <c r="O16" s="31">
        <v>105</v>
      </c>
      <c r="P16" s="31">
        <v>55</v>
      </c>
      <c r="Q16" s="31">
        <v>38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4428</v>
      </c>
      <c r="AJ16" s="70"/>
    </row>
    <row r="17" spans="1:36" s="47" customFormat="1" x14ac:dyDescent="0.25">
      <c r="A17" s="46" t="s">
        <v>27</v>
      </c>
      <c r="B17" s="22">
        <f>B16*$B$8</f>
        <v>273.76</v>
      </c>
      <c r="C17" s="22">
        <f>C16*$B$8</f>
        <v>1433.76</v>
      </c>
      <c r="D17" s="22">
        <f t="shared" ref="D17:L17" si="2">D16*$B$8</f>
        <v>1791.04</v>
      </c>
      <c r="E17" s="22">
        <f t="shared" si="2"/>
        <v>709.92</v>
      </c>
      <c r="F17" s="22">
        <f t="shared" si="2"/>
        <v>213.44</v>
      </c>
      <c r="G17" s="22">
        <f t="shared" si="2"/>
        <v>106.72</v>
      </c>
      <c r="H17" s="22">
        <f t="shared" si="2"/>
        <v>417.59999999999997</v>
      </c>
      <c r="I17" s="22">
        <f t="shared" si="2"/>
        <v>1795.6799999999998</v>
      </c>
      <c r="J17" s="22">
        <f t="shared" si="2"/>
        <v>1600.8</v>
      </c>
      <c r="K17" s="22">
        <f t="shared" si="2"/>
        <v>4677.12</v>
      </c>
      <c r="L17" s="22">
        <f t="shared" si="2"/>
        <v>575.36</v>
      </c>
      <c r="M17" s="22">
        <f t="shared" ref="M17:R17" si="3">M16*$B$8</f>
        <v>3275.8399999999997</v>
      </c>
      <c r="N17" s="22">
        <f t="shared" si="3"/>
        <v>2756.16</v>
      </c>
      <c r="O17" s="22">
        <f t="shared" si="3"/>
        <v>487.2</v>
      </c>
      <c r="P17" s="22">
        <f t="shared" si="3"/>
        <v>255.2</v>
      </c>
      <c r="Q17" s="22">
        <f t="shared" si="3"/>
        <v>176.32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20545.920000000002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</v>
      </c>
      <c r="C22" s="20">
        <f t="shared" ref="C22:L22" si="11">+C16+C18+C20</f>
        <v>309</v>
      </c>
      <c r="D22" s="20">
        <f t="shared" si="11"/>
        <v>386</v>
      </c>
      <c r="E22" s="20">
        <f t="shared" si="11"/>
        <v>153</v>
      </c>
      <c r="F22" s="20">
        <f t="shared" si="11"/>
        <v>46</v>
      </c>
      <c r="G22" s="20">
        <f t="shared" si="11"/>
        <v>23</v>
      </c>
      <c r="H22" s="20">
        <f t="shared" si="11"/>
        <v>90</v>
      </c>
      <c r="I22" s="20">
        <f t="shared" si="11"/>
        <v>387</v>
      </c>
      <c r="J22" s="20">
        <f t="shared" si="11"/>
        <v>345</v>
      </c>
      <c r="K22" s="20">
        <f t="shared" si="11"/>
        <v>1008</v>
      </c>
      <c r="L22" s="20">
        <f t="shared" si="11"/>
        <v>124</v>
      </c>
      <c r="M22" s="20">
        <f t="shared" ref="M22:S22" si="12">+M16+M18+M20</f>
        <v>706</v>
      </c>
      <c r="N22" s="20">
        <f t="shared" si="12"/>
        <v>594</v>
      </c>
      <c r="O22" s="20">
        <f t="shared" si="12"/>
        <v>105</v>
      </c>
      <c r="P22" s="20">
        <f t="shared" si="12"/>
        <v>55</v>
      </c>
      <c r="Q22" s="20">
        <f t="shared" si="12"/>
        <v>38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4428</v>
      </c>
    </row>
    <row r="23" spans="1:36" s="47" customFormat="1" x14ac:dyDescent="0.25">
      <c r="A23" s="48" t="s">
        <v>26</v>
      </c>
      <c r="B23" s="19">
        <f>+B17+B19+B21</f>
        <v>273.76</v>
      </c>
      <c r="C23" s="19">
        <f t="shared" ref="C23:L23" si="14">+C17+C19+C21</f>
        <v>1433.76</v>
      </c>
      <c r="D23" s="19">
        <f t="shared" si="14"/>
        <v>1791.04</v>
      </c>
      <c r="E23" s="19">
        <f t="shared" si="14"/>
        <v>709.92</v>
      </c>
      <c r="F23" s="19">
        <f t="shared" si="14"/>
        <v>213.44</v>
      </c>
      <c r="G23" s="19">
        <f t="shared" si="14"/>
        <v>106.72</v>
      </c>
      <c r="H23" s="19">
        <f t="shared" si="14"/>
        <v>417.59999999999997</v>
      </c>
      <c r="I23" s="19">
        <f t="shared" si="14"/>
        <v>1795.6799999999998</v>
      </c>
      <c r="J23" s="19">
        <f t="shared" si="14"/>
        <v>1600.8</v>
      </c>
      <c r="K23" s="19">
        <f t="shared" si="14"/>
        <v>4677.12</v>
      </c>
      <c r="L23" s="19">
        <f t="shared" si="14"/>
        <v>575.36</v>
      </c>
      <c r="M23" s="19">
        <f t="shared" ref="M23:S23" si="15">+M17+M19+M21</f>
        <v>3275.8399999999997</v>
      </c>
      <c r="N23" s="19">
        <f t="shared" si="15"/>
        <v>2756.16</v>
      </c>
      <c r="O23" s="19">
        <f t="shared" si="15"/>
        <v>487.2</v>
      </c>
      <c r="P23" s="19">
        <f t="shared" si="15"/>
        <v>255.2</v>
      </c>
      <c r="Q23" s="19">
        <f t="shared" si="15"/>
        <v>176.32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20545.920000000002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30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139.19999999999999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139.19999999999999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30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139.19999999999999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139.19999999999999</v>
      </c>
    </row>
    <row r="32" spans="1:36" x14ac:dyDescent="0.25">
      <c r="A32" s="13" t="s">
        <v>34</v>
      </c>
      <c r="B32" s="36"/>
      <c r="C32" s="36">
        <v>59.24</v>
      </c>
      <c r="D32" s="36"/>
      <c r="E32" s="36">
        <v>53.27</v>
      </c>
      <c r="F32" s="36"/>
      <c r="G32" s="36"/>
      <c r="H32" s="36"/>
      <c r="I32" s="36">
        <v>160.55000000000001</v>
      </c>
      <c r="J32" s="36">
        <v>68.5</v>
      </c>
      <c r="K32" s="36">
        <v>41.99</v>
      </c>
      <c r="L32" s="36"/>
      <c r="M32" s="37"/>
      <c r="N32" s="37">
        <v>26.92</v>
      </c>
      <c r="O32" s="37"/>
      <c r="P32" s="37">
        <v>15.83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426.3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274.87360000000001</v>
      </c>
      <c r="D33" s="22">
        <f t="shared" si="30"/>
        <v>0</v>
      </c>
      <c r="E33" s="22">
        <f t="shared" si="30"/>
        <v>247.1728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744.952</v>
      </c>
      <c r="J33" s="22">
        <f t="shared" si="30"/>
        <v>317.83999999999997</v>
      </c>
      <c r="K33" s="22">
        <f t="shared" si="30"/>
        <v>194.83359999999999</v>
      </c>
      <c r="L33" s="22">
        <f t="shared" si="30"/>
        <v>0</v>
      </c>
      <c r="M33" s="22">
        <f t="shared" ref="M33:R33" si="31">M32*$B$8</f>
        <v>0</v>
      </c>
      <c r="N33" s="22">
        <f t="shared" si="31"/>
        <v>124.9088</v>
      </c>
      <c r="O33" s="22">
        <f t="shared" si="31"/>
        <v>0</v>
      </c>
      <c r="P33" s="22">
        <f t="shared" si="31"/>
        <v>73.4512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1978.0319999999997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59.24</v>
      </c>
      <c r="D38" s="20">
        <f t="shared" si="39"/>
        <v>0</v>
      </c>
      <c r="E38" s="20">
        <f t="shared" si="39"/>
        <v>53.27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160.55000000000001</v>
      </c>
      <c r="J38" s="20">
        <f t="shared" si="39"/>
        <v>68.5</v>
      </c>
      <c r="K38" s="20">
        <f t="shared" si="39"/>
        <v>41.99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26.92</v>
      </c>
      <c r="O38" s="20">
        <f t="shared" si="40"/>
        <v>0</v>
      </c>
      <c r="P38" s="20">
        <f t="shared" si="40"/>
        <v>15.83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426.3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274.87360000000001</v>
      </c>
      <c r="D39" s="19">
        <f t="shared" si="42"/>
        <v>0</v>
      </c>
      <c r="E39" s="19">
        <f t="shared" si="42"/>
        <v>247.1728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744.952</v>
      </c>
      <c r="J39" s="19">
        <f t="shared" si="42"/>
        <v>317.83999999999997</v>
      </c>
      <c r="K39" s="19">
        <f t="shared" si="42"/>
        <v>194.83359999999999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124.9088</v>
      </c>
      <c r="O39" s="19">
        <f t="shared" si="43"/>
        <v>0</v>
      </c>
      <c r="P39" s="19">
        <f t="shared" si="43"/>
        <v>73.4512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1978.0319999999997</v>
      </c>
    </row>
    <row r="40" spans="1:34" x14ac:dyDescent="0.25">
      <c r="A40" s="13" t="s">
        <v>43</v>
      </c>
      <c r="B40" s="36"/>
      <c r="C40" s="36"/>
      <c r="D40" s="36">
        <v>42</v>
      </c>
      <c r="E40" s="36"/>
      <c r="F40" s="36"/>
      <c r="G40" s="36"/>
      <c r="H40" s="36"/>
      <c r="I40" s="36">
        <v>25.92</v>
      </c>
      <c r="J40" s="36"/>
      <c r="K40" s="36">
        <v>60</v>
      </c>
      <c r="L40" s="36"/>
      <c r="M40" s="36"/>
      <c r="N40" s="36">
        <v>29.77</v>
      </c>
      <c r="O40" s="36">
        <v>16.760000000000002</v>
      </c>
      <c r="P40" s="36">
        <v>6.01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180.45999999999998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194.88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120.2688</v>
      </c>
      <c r="J41" s="22">
        <f t="shared" si="45"/>
        <v>0</v>
      </c>
      <c r="K41" s="22">
        <f t="shared" si="45"/>
        <v>278.39999999999998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138.13279999999997</v>
      </c>
      <c r="O41" s="22">
        <f t="shared" si="46"/>
        <v>77.766400000000004</v>
      </c>
      <c r="P41" s="22">
        <f t="shared" si="46"/>
        <v>27.886399999999998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837.33439999999996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42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25.92</v>
      </c>
      <c r="J46" s="20">
        <f t="shared" si="54"/>
        <v>0</v>
      </c>
      <c r="K46" s="20">
        <f t="shared" si="54"/>
        <v>60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29.77</v>
      </c>
      <c r="O46" s="20">
        <f t="shared" si="55"/>
        <v>16.760000000000002</v>
      </c>
      <c r="P46" s="20">
        <f t="shared" si="55"/>
        <v>6.01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180.45999999999998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194.88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120.2688</v>
      </c>
      <c r="J47" s="19">
        <f t="shared" si="57"/>
        <v>0</v>
      </c>
      <c r="K47" s="19">
        <f t="shared" si="57"/>
        <v>278.39999999999998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138.13279999999997</v>
      </c>
      <c r="O47" s="19">
        <f t="shared" si="58"/>
        <v>77.766400000000004</v>
      </c>
      <c r="P47" s="19">
        <f t="shared" si="58"/>
        <v>27.886399999999998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837.33439999999996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336.33</v>
      </c>
      <c r="C49" s="44">
        <v>1557.78</v>
      </c>
      <c r="D49" s="44">
        <v>993.59</v>
      </c>
      <c r="E49" s="44">
        <v>1587.56</v>
      </c>
      <c r="F49" s="44">
        <v>327.08</v>
      </c>
      <c r="G49" s="44">
        <v>276.18</v>
      </c>
      <c r="H49" s="44">
        <v>279.60000000000002</v>
      </c>
      <c r="I49" s="44">
        <v>986.66</v>
      </c>
      <c r="J49" s="44">
        <v>278.33</v>
      </c>
      <c r="K49" s="44">
        <v>1342.02</v>
      </c>
      <c r="L49" s="44">
        <v>315.16000000000003</v>
      </c>
      <c r="M49" s="45">
        <v>1828.43</v>
      </c>
      <c r="N49" s="45">
        <v>765.83</v>
      </c>
      <c r="O49" s="45">
        <v>289.27</v>
      </c>
      <c r="P49" s="45">
        <v>94.99</v>
      </c>
      <c r="Q49" s="45">
        <v>579.47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11838.28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182.51</v>
      </c>
      <c r="C53" s="44"/>
      <c r="D53" s="44">
        <v>654.01</v>
      </c>
      <c r="E53" s="44"/>
      <c r="F53" s="44">
        <v>330.71</v>
      </c>
      <c r="G53" s="44"/>
      <c r="H53" s="44">
        <v>146.41999999999999</v>
      </c>
      <c r="I53" s="44">
        <v>259.20999999999998</v>
      </c>
      <c r="J53" s="44">
        <v>121.97</v>
      </c>
      <c r="K53" s="44"/>
      <c r="L53" s="44"/>
      <c r="M53" s="45"/>
      <c r="N53" s="45">
        <v>393.61</v>
      </c>
      <c r="O53" s="45"/>
      <c r="P53" s="45">
        <v>12.41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2100.85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111.03</v>
      </c>
      <c r="J54" s="44">
        <v>479.92</v>
      </c>
      <c r="K54" s="44"/>
      <c r="L54" s="44"/>
      <c r="M54" s="45">
        <v>296.16000000000003</v>
      </c>
      <c r="N54" s="45">
        <v>184.27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1071.3800000000001</v>
      </c>
    </row>
    <row r="55" spans="1:34" x14ac:dyDescent="0.25">
      <c r="A55" s="17" t="s">
        <v>52</v>
      </c>
      <c r="B55" s="44"/>
      <c r="C55" s="44"/>
      <c r="D55" s="44">
        <v>11.97</v>
      </c>
      <c r="E55" s="44">
        <v>101.04</v>
      </c>
      <c r="F55" s="44">
        <v>69.12</v>
      </c>
      <c r="G55" s="44"/>
      <c r="H55" s="44"/>
      <c r="I55" s="44"/>
      <c r="J55" s="44"/>
      <c r="K55" s="44">
        <v>57.16</v>
      </c>
      <c r="L55" s="44">
        <v>191.76</v>
      </c>
      <c r="M55" s="45"/>
      <c r="N55" s="45">
        <v>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436.04999999999995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796.4</v>
      </c>
      <c r="C64" s="53">
        <f t="shared" ref="C64:AG64" si="61">+C15+C23+C31+C39+C47+C48+C49+C50+C51+C52+C53+C54+C55+C56+C57+C58+C59+C60+C61+C62+C63</f>
        <v>3343.9636</v>
      </c>
      <c r="D64" s="53">
        <f t="shared" si="61"/>
        <v>3645.4900000000002</v>
      </c>
      <c r="E64" s="53">
        <f t="shared" si="61"/>
        <v>2645.6927999999998</v>
      </c>
      <c r="F64" s="53">
        <f t="shared" si="61"/>
        <v>1174.3499999999999</v>
      </c>
      <c r="G64" s="53">
        <f t="shared" si="61"/>
        <v>382.9</v>
      </c>
      <c r="H64" s="53">
        <f t="shared" si="61"/>
        <v>855.92</v>
      </c>
      <c r="I64" s="53">
        <f t="shared" si="61"/>
        <v>4075.8007999999995</v>
      </c>
      <c r="J64" s="53">
        <f t="shared" si="61"/>
        <v>2820.8599999999997</v>
      </c>
      <c r="K64" s="53">
        <f t="shared" si="61"/>
        <v>6568.0335999999988</v>
      </c>
      <c r="L64" s="53">
        <f t="shared" si="61"/>
        <v>1082.28</v>
      </c>
      <c r="M64" s="53">
        <f t="shared" si="61"/>
        <v>5421.4299999999994</v>
      </c>
      <c r="N64" s="53">
        <f t="shared" si="61"/>
        <v>4604.3116</v>
      </c>
      <c r="O64" s="53">
        <f t="shared" si="61"/>
        <v>865.93639999999994</v>
      </c>
      <c r="P64" s="53">
        <f t="shared" si="61"/>
        <v>490.93760000000003</v>
      </c>
      <c r="Q64" s="53">
        <f t="shared" si="61"/>
        <v>791.79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39566.096399999995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N</v>
      </c>
      <c r="H66" s="55" t="str">
        <f t="shared" si="62"/>
        <v>CAJA 1 N</v>
      </c>
      <c r="I66" s="55" t="str">
        <f t="shared" si="62"/>
        <v>CAJA 3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8 N</v>
      </c>
      <c r="N66" s="55" t="str">
        <f t="shared" si="62"/>
        <v>CAJA 10 N</v>
      </c>
      <c r="O66" s="55" t="str">
        <f t="shared" si="62"/>
        <v>CAJA 12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796.23</v>
      </c>
      <c r="C67" s="57">
        <f t="shared" ref="C67:L67" si="63">C12</f>
        <v>3337.13</v>
      </c>
      <c r="D67" s="57">
        <f t="shared" si="63"/>
        <v>3620.51</v>
      </c>
      <c r="E67" s="57">
        <f t="shared" si="63"/>
        <v>2640.51</v>
      </c>
      <c r="F67" s="57">
        <f t="shared" si="63"/>
        <v>1171.6199999999999</v>
      </c>
      <c r="G67" s="57">
        <f t="shared" si="63"/>
        <v>369.27</v>
      </c>
      <c r="H67" s="57">
        <f t="shared" si="63"/>
        <v>854.56</v>
      </c>
      <c r="I67" s="57">
        <f t="shared" si="63"/>
        <v>4070.24</v>
      </c>
      <c r="J67" s="57">
        <f t="shared" si="63"/>
        <v>2818.13</v>
      </c>
      <c r="K67" s="57">
        <f t="shared" si="63"/>
        <v>6560.83</v>
      </c>
      <c r="L67" s="57">
        <f t="shared" si="63"/>
        <v>1080.58</v>
      </c>
      <c r="M67" s="57">
        <f t="shared" ref="M67:AG67" si="64">M12</f>
        <v>5417.57</v>
      </c>
      <c r="N67" s="57">
        <f t="shared" si="64"/>
        <v>4593.6400000000003</v>
      </c>
      <c r="O67" s="57">
        <f t="shared" si="64"/>
        <v>865.53</v>
      </c>
      <c r="P67" s="57">
        <f t="shared" si="64"/>
        <v>480.09</v>
      </c>
      <c r="Q67" s="57">
        <f t="shared" si="64"/>
        <v>790.98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39467.42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796.23</v>
      </c>
      <c r="C69" s="59">
        <f t="shared" ref="C69:L69" si="67">+C67+C68</f>
        <v>3337.13</v>
      </c>
      <c r="D69" s="59">
        <f t="shared" si="67"/>
        <v>3620.51</v>
      </c>
      <c r="E69" s="59">
        <f t="shared" si="67"/>
        <v>2640.51</v>
      </c>
      <c r="F69" s="59">
        <f t="shared" si="67"/>
        <v>1171.6199999999999</v>
      </c>
      <c r="G69" s="59">
        <f t="shared" si="67"/>
        <v>369.27</v>
      </c>
      <c r="H69" s="59">
        <f t="shared" si="67"/>
        <v>854.56</v>
      </c>
      <c r="I69" s="59">
        <f t="shared" si="67"/>
        <v>4070.24</v>
      </c>
      <c r="J69" s="59">
        <f t="shared" si="67"/>
        <v>2818.13</v>
      </c>
      <c r="K69" s="59">
        <f t="shared" si="67"/>
        <v>6560.83</v>
      </c>
      <c r="L69" s="59">
        <f t="shared" si="67"/>
        <v>1080.58</v>
      </c>
      <c r="M69" s="59">
        <f t="shared" ref="M69:AG69" si="68">+M67+M68</f>
        <v>5417.57</v>
      </c>
      <c r="N69" s="59">
        <f t="shared" si="68"/>
        <v>4593.6400000000003</v>
      </c>
      <c r="O69" s="59">
        <f t="shared" si="68"/>
        <v>865.53</v>
      </c>
      <c r="P69" s="59">
        <f t="shared" si="68"/>
        <v>480.09</v>
      </c>
      <c r="Q69" s="59">
        <f t="shared" si="68"/>
        <v>790.98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39467.42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0.16999999999995907</v>
      </c>
      <c r="C70" s="57">
        <f t="shared" si="69"/>
        <v>6.8335999999999331</v>
      </c>
      <c r="D70" s="57">
        <f t="shared" si="69"/>
        <v>24.980000000000018</v>
      </c>
      <c r="E70" s="57">
        <f t="shared" si="69"/>
        <v>5.1827999999995882</v>
      </c>
      <c r="F70" s="57">
        <f t="shared" si="69"/>
        <v>2.7300000000000182</v>
      </c>
      <c r="G70" s="57">
        <f t="shared" si="69"/>
        <v>13.629999999999995</v>
      </c>
      <c r="H70" s="57">
        <f t="shared" si="69"/>
        <v>1.3600000000000136</v>
      </c>
      <c r="I70" s="57">
        <f t="shared" si="69"/>
        <v>5.5607999999997446</v>
      </c>
      <c r="J70" s="57">
        <f t="shared" si="69"/>
        <v>2.7299999999995634</v>
      </c>
      <c r="K70" s="57">
        <f t="shared" si="69"/>
        <v>7.2035999999989144</v>
      </c>
      <c r="L70" s="57">
        <f t="shared" si="69"/>
        <v>1.7000000000000455</v>
      </c>
      <c r="M70" s="57">
        <f t="shared" ref="M70:AG70" si="70">+M64-M69</f>
        <v>3.8599999999996726</v>
      </c>
      <c r="N70" s="57">
        <f t="shared" si="70"/>
        <v>10.671599999999671</v>
      </c>
      <c r="O70" s="57">
        <f t="shared" si="70"/>
        <v>0.40639999999996235</v>
      </c>
      <c r="P70" s="57">
        <f t="shared" si="70"/>
        <v>10.847600000000057</v>
      </c>
      <c r="Q70" s="57">
        <f t="shared" si="70"/>
        <v>0.80999999999994543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98.676399999997102</v>
      </c>
    </row>
    <row r="71" spans="1:34" ht="101.25" customHeight="1" x14ac:dyDescent="0.25">
      <c r="A71" s="77" t="s">
        <v>96</v>
      </c>
      <c r="B71" s="14"/>
      <c r="C71" s="14"/>
      <c r="D71" s="14" t="s">
        <v>121</v>
      </c>
      <c r="E71" s="14" t="s">
        <v>122</v>
      </c>
      <c r="F71" s="14"/>
      <c r="G71" s="14" t="s">
        <v>123</v>
      </c>
      <c r="H71" s="14"/>
      <c r="I71" s="14"/>
      <c r="J71" s="14"/>
      <c r="K71" s="14" t="s">
        <v>124</v>
      </c>
      <c r="L71" s="14"/>
      <c r="M71" s="29"/>
      <c r="N71" s="29" t="s">
        <v>125</v>
      </c>
      <c r="O71" s="29"/>
      <c r="P71" s="29" t="s">
        <v>126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63</v>
      </c>
      <c r="E11" s="5" t="s">
        <v>67</v>
      </c>
      <c r="F11" s="5" t="s">
        <v>69</v>
      </c>
      <c r="G11" s="5" t="s">
        <v>54</v>
      </c>
      <c r="H11" s="5" t="s">
        <v>58</v>
      </c>
      <c r="I11" s="5" t="s">
        <v>60</v>
      </c>
      <c r="J11" s="5" t="s">
        <v>64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1905.65</v>
      </c>
      <c r="C12" s="26">
        <v>277.88</v>
      </c>
      <c r="D12" s="26">
        <v>2124.16</v>
      </c>
      <c r="E12" s="26">
        <v>1191.6400000000001</v>
      </c>
      <c r="F12" s="26">
        <v>1248.43</v>
      </c>
      <c r="G12" s="26">
        <v>2085.31</v>
      </c>
      <c r="H12" s="26">
        <v>2416.46</v>
      </c>
      <c r="I12" s="26">
        <v>2814.23</v>
      </c>
      <c r="J12" s="26">
        <v>2744.75</v>
      </c>
      <c r="K12" s="26">
        <v>2240.42</v>
      </c>
      <c r="L12" s="26">
        <v>1337.79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20386.72</v>
      </c>
      <c r="AI12" s="26">
        <v>20386.72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24</v>
      </c>
      <c r="C13" s="26"/>
      <c r="D13" s="26"/>
      <c r="E13" s="26"/>
      <c r="F13" s="26">
        <v>0</v>
      </c>
      <c r="G13" s="26"/>
      <c r="H13" s="26">
        <v>12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>
        <v>15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15</v>
      </c>
      <c r="AI14" s="26"/>
      <c r="AJ14" s="69">
        <f>+AI14-AH14</f>
        <v>-15</v>
      </c>
    </row>
    <row r="15" spans="1:36" x14ac:dyDescent="0.25">
      <c r="A15" s="13" t="s">
        <v>0</v>
      </c>
      <c r="B15" s="23">
        <v>73.25</v>
      </c>
      <c r="C15" s="23">
        <v>0</v>
      </c>
      <c r="D15" s="23">
        <v>140.5</v>
      </c>
      <c r="E15" s="23">
        <v>0</v>
      </c>
      <c r="F15" s="23">
        <v>5</v>
      </c>
      <c r="G15" s="23">
        <v>42</v>
      </c>
      <c r="H15" s="23">
        <v>0</v>
      </c>
      <c r="I15" s="23">
        <v>5.3</v>
      </c>
      <c r="J15" s="23">
        <v>79</v>
      </c>
      <c r="K15" s="23">
        <v>186</v>
      </c>
      <c r="L15" s="23">
        <v>5.4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536.44999999999993</v>
      </c>
    </row>
    <row r="16" spans="1:36" s="32" customFormat="1" x14ac:dyDescent="0.25">
      <c r="A16" s="30" t="s">
        <v>20</v>
      </c>
      <c r="B16" s="31">
        <v>89</v>
      </c>
      <c r="C16" s="31">
        <v>40</v>
      </c>
      <c r="D16" s="31">
        <v>153</v>
      </c>
      <c r="E16" s="31">
        <v>116</v>
      </c>
      <c r="F16" s="31">
        <v>92</v>
      </c>
      <c r="G16" s="31">
        <v>223</v>
      </c>
      <c r="H16" s="31">
        <v>271</v>
      </c>
      <c r="I16" s="31">
        <v>238</v>
      </c>
      <c r="J16" s="31">
        <v>219</v>
      </c>
      <c r="K16" s="31">
        <v>218</v>
      </c>
      <c r="L16" s="31">
        <v>119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1778</v>
      </c>
      <c r="AJ16" s="70"/>
    </row>
    <row r="17" spans="1:36" s="47" customFormat="1" x14ac:dyDescent="0.25">
      <c r="A17" s="46" t="s">
        <v>27</v>
      </c>
      <c r="B17" s="22">
        <f>B16*$B$8</f>
        <v>412.96</v>
      </c>
      <c r="C17" s="22">
        <f>C16*$B$8</f>
        <v>185.6</v>
      </c>
      <c r="D17" s="22">
        <f t="shared" ref="D17:AG17" si="2">D16*$B$8</f>
        <v>709.92</v>
      </c>
      <c r="E17" s="22">
        <f t="shared" si="2"/>
        <v>538.24</v>
      </c>
      <c r="F17" s="22">
        <f t="shared" si="2"/>
        <v>426.88</v>
      </c>
      <c r="G17" s="22">
        <f t="shared" si="2"/>
        <v>1034.72</v>
      </c>
      <c r="H17" s="22">
        <f t="shared" si="2"/>
        <v>1257.4399999999998</v>
      </c>
      <c r="I17" s="22">
        <f t="shared" si="2"/>
        <v>1104.32</v>
      </c>
      <c r="J17" s="22">
        <f t="shared" si="2"/>
        <v>1016.16</v>
      </c>
      <c r="K17" s="22">
        <f t="shared" si="2"/>
        <v>1011.52</v>
      </c>
      <c r="L17" s="22">
        <f t="shared" si="2"/>
        <v>552.16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8249.9199999999983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89</v>
      </c>
      <c r="C22" s="20">
        <f t="shared" ref="C22:AG23" si="5">+C16+C18+C20</f>
        <v>40</v>
      </c>
      <c r="D22" s="20">
        <f t="shared" si="5"/>
        <v>153</v>
      </c>
      <c r="E22" s="20">
        <f t="shared" si="5"/>
        <v>116</v>
      </c>
      <c r="F22" s="20">
        <f t="shared" si="5"/>
        <v>92</v>
      </c>
      <c r="G22" s="20">
        <f t="shared" si="5"/>
        <v>223</v>
      </c>
      <c r="H22" s="20">
        <f t="shared" si="5"/>
        <v>271</v>
      </c>
      <c r="I22" s="20">
        <f t="shared" si="5"/>
        <v>238</v>
      </c>
      <c r="J22" s="20">
        <f t="shared" si="5"/>
        <v>219</v>
      </c>
      <c r="K22" s="20">
        <f t="shared" si="5"/>
        <v>218</v>
      </c>
      <c r="L22" s="20">
        <f t="shared" si="5"/>
        <v>119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1778</v>
      </c>
    </row>
    <row r="23" spans="1:36" s="47" customFormat="1" x14ac:dyDescent="0.25">
      <c r="A23" s="48" t="s">
        <v>26</v>
      </c>
      <c r="B23" s="19">
        <f>+B17+B19+B21</f>
        <v>412.96</v>
      </c>
      <c r="C23" s="19">
        <f t="shared" si="5"/>
        <v>185.6</v>
      </c>
      <c r="D23" s="19">
        <f t="shared" si="5"/>
        <v>709.92</v>
      </c>
      <c r="E23" s="19">
        <f t="shared" si="5"/>
        <v>538.24</v>
      </c>
      <c r="F23" s="19">
        <f t="shared" si="5"/>
        <v>426.88</v>
      </c>
      <c r="G23" s="19">
        <f t="shared" si="5"/>
        <v>1034.72</v>
      </c>
      <c r="H23" s="19">
        <f t="shared" si="5"/>
        <v>1257.4399999999998</v>
      </c>
      <c r="I23" s="19">
        <f t="shared" si="5"/>
        <v>1104.32</v>
      </c>
      <c r="J23" s="19">
        <f t="shared" si="5"/>
        <v>1016.16</v>
      </c>
      <c r="K23" s="19">
        <f t="shared" si="5"/>
        <v>1011.52</v>
      </c>
      <c r="L23" s="19">
        <f t="shared" si="5"/>
        <v>552.16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8249.9199999999983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22.3</v>
      </c>
      <c r="C32" s="36"/>
      <c r="D32" s="36"/>
      <c r="E32" s="36"/>
      <c r="F32" s="36"/>
      <c r="G32" s="36">
        <v>20</v>
      </c>
      <c r="H32" s="36"/>
      <c r="I32" s="36"/>
      <c r="J32" s="36">
        <v>19.52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61.819999999999993</v>
      </c>
    </row>
    <row r="33" spans="1:34" s="47" customFormat="1" x14ac:dyDescent="0.25">
      <c r="A33" s="46" t="s">
        <v>35</v>
      </c>
      <c r="B33" s="22">
        <f>B32*$B$8</f>
        <v>103.47199999999999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92.8</v>
      </c>
      <c r="H33" s="22">
        <f t="shared" si="12"/>
        <v>0</v>
      </c>
      <c r="I33" s="22">
        <f t="shared" si="12"/>
        <v>0</v>
      </c>
      <c r="J33" s="22">
        <f t="shared" si="12"/>
        <v>90.572799999999987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286.84479999999996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22.3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20</v>
      </c>
      <c r="H38" s="20">
        <f t="shared" si="15"/>
        <v>0</v>
      </c>
      <c r="I38" s="20">
        <f t="shared" si="15"/>
        <v>0</v>
      </c>
      <c r="J38" s="20">
        <f t="shared" si="15"/>
        <v>19.52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61.819999999999993</v>
      </c>
    </row>
    <row r="39" spans="1:34" s="47" customFormat="1" x14ac:dyDescent="0.25">
      <c r="A39" s="48" t="s">
        <v>42</v>
      </c>
      <c r="B39" s="19">
        <f>+B33+B35+B37</f>
        <v>103.47199999999999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92.8</v>
      </c>
      <c r="H39" s="19">
        <f t="shared" si="15"/>
        <v>0</v>
      </c>
      <c r="I39" s="19">
        <f t="shared" si="15"/>
        <v>0</v>
      </c>
      <c r="J39" s="19">
        <f t="shared" si="15"/>
        <v>90.572799999999987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286.84479999999996</v>
      </c>
    </row>
    <row r="40" spans="1:34" x14ac:dyDescent="0.25">
      <c r="A40" s="13" t="s">
        <v>43</v>
      </c>
      <c r="B40" s="36">
        <v>12.05</v>
      </c>
      <c r="C40" s="36"/>
      <c r="D40" s="36"/>
      <c r="E40" s="36"/>
      <c r="F40" s="36"/>
      <c r="G40" s="36"/>
      <c r="H40" s="36"/>
      <c r="I40" s="36"/>
      <c r="J40" s="36">
        <v>27.41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39.46</v>
      </c>
    </row>
    <row r="41" spans="1:34" s="47" customFormat="1" x14ac:dyDescent="0.25">
      <c r="A41" s="46" t="s">
        <v>44</v>
      </c>
      <c r="B41" s="22">
        <f>B40*$B$8</f>
        <v>55.911999999999999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127.18239999999999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183.09439999999998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12.05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27.41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39.46</v>
      </c>
    </row>
    <row r="47" spans="1:34" s="47" customFormat="1" x14ac:dyDescent="0.25">
      <c r="A47" s="48" t="s">
        <v>48</v>
      </c>
      <c r="B47" s="19">
        <f>+B41+B43+B45</f>
        <v>55.911999999999999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127.18239999999999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183.09439999999998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985.58</v>
      </c>
      <c r="C49" s="44">
        <v>81.28</v>
      </c>
      <c r="D49" s="44">
        <v>863.03</v>
      </c>
      <c r="E49" s="44">
        <v>687.72</v>
      </c>
      <c r="F49" s="44">
        <v>490.73</v>
      </c>
      <c r="G49" s="44">
        <v>499.2</v>
      </c>
      <c r="H49" s="44">
        <v>828.21</v>
      </c>
      <c r="I49" s="44">
        <v>1192.83</v>
      </c>
      <c r="J49" s="44">
        <v>1154.54</v>
      </c>
      <c r="K49" s="44">
        <v>1028.99</v>
      </c>
      <c r="L49" s="44">
        <v>293.89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8106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286.12</v>
      </c>
      <c r="C53" s="44">
        <v>14.2</v>
      </c>
      <c r="D53" s="44">
        <v>382.9</v>
      </c>
      <c r="E53" s="44"/>
      <c r="F53" s="44">
        <v>313.89</v>
      </c>
      <c r="G53" s="44">
        <v>403.12</v>
      </c>
      <c r="H53" s="44">
        <v>338.18</v>
      </c>
      <c r="I53" s="44">
        <v>405.89</v>
      </c>
      <c r="J53" s="44">
        <v>270.94</v>
      </c>
      <c r="K53" s="44"/>
      <c r="L53" s="44">
        <v>487.86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2903.1000000000004</v>
      </c>
    </row>
    <row r="54" spans="1:34" x14ac:dyDescent="0.25">
      <c r="A54" s="17" t="s">
        <v>114</v>
      </c>
      <c r="B54" s="44">
        <v>6.26</v>
      </c>
      <c r="C54" s="44"/>
      <c r="D54" s="44">
        <v>7.16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13.42</v>
      </c>
    </row>
    <row r="55" spans="1:34" x14ac:dyDescent="0.25">
      <c r="A55" s="17" t="s">
        <v>52</v>
      </c>
      <c r="B55" s="44">
        <v>24.35</v>
      </c>
      <c r="C55" s="44"/>
      <c r="D55" s="44">
        <v>22.12</v>
      </c>
      <c r="E55" s="44">
        <v>0</v>
      </c>
      <c r="F55" s="44">
        <v>22.57</v>
      </c>
      <c r="G55" s="44">
        <v>12.81</v>
      </c>
      <c r="H55" s="44">
        <v>35.049999999999997</v>
      </c>
      <c r="I55" s="44">
        <v>107.95</v>
      </c>
      <c r="J55" s="44">
        <v>3</v>
      </c>
      <c r="K55" s="44">
        <v>15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242.85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1947.9039999999998</v>
      </c>
      <c r="C64" s="53">
        <f t="shared" ref="C64:AG64" si="21">+C15+C23+C31+C39+C47+C48+C49+C50+C51+C52+C53+C54+C55+C56+C57+C58+C59+C60+C61+C62+C63</f>
        <v>281.08</v>
      </c>
      <c r="D64" s="53">
        <f t="shared" si="21"/>
        <v>2125.6299999999997</v>
      </c>
      <c r="E64" s="53">
        <f t="shared" si="21"/>
        <v>1225.96</v>
      </c>
      <c r="F64" s="53">
        <f t="shared" si="21"/>
        <v>1259.07</v>
      </c>
      <c r="G64" s="53">
        <f t="shared" si="21"/>
        <v>2084.65</v>
      </c>
      <c r="H64" s="53">
        <f t="shared" si="21"/>
        <v>2458.8799999999997</v>
      </c>
      <c r="I64" s="53">
        <f t="shared" si="21"/>
        <v>2816.2899999999995</v>
      </c>
      <c r="J64" s="53">
        <f t="shared" si="21"/>
        <v>2741.3951999999995</v>
      </c>
      <c r="K64" s="53">
        <f t="shared" si="21"/>
        <v>2241.5100000000002</v>
      </c>
      <c r="L64" s="53">
        <f t="shared" si="21"/>
        <v>1339.31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20521.679200000002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6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6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1905.65</v>
      </c>
      <c r="C67" s="57">
        <f t="shared" ref="C67:L67" si="23">C12</f>
        <v>277.88</v>
      </c>
      <c r="D67" s="57">
        <f t="shared" si="23"/>
        <v>2124.16</v>
      </c>
      <c r="E67" s="57">
        <f t="shared" si="23"/>
        <v>1191.6400000000001</v>
      </c>
      <c r="F67" s="57">
        <f t="shared" si="23"/>
        <v>1248.43</v>
      </c>
      <c r="G67" s="57">
        <f t="shared" si="23"/>
        <v>2085.31</v>
      </c>
      <c r="H67" s="57">
        <f t="shared" si="23"/>
        <v>2416.46</v>
      </c>
      <c r="I67" s="57">
        <f t="shared" si="23"/>
        <v>2814.23</v>
      </c>
      <c r="J67" s="57">
        <f t="shared" si="23"/>
        <v>2744.75</v>
      </c>
      <c r="K67" s="57">
        <f t="shared" si="23"/>
        <v>2240.42</v>
      </c>
      <c r="L67" s="57">
        <f t="shared" si="23"/>
        <v>1337.79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20386.72</v>
      </c>
    </row>
    <row r="68" spans="1:34" s="47" customFormat="1" x14ac:dyDescent="0.25">
      <c r="A68" s="58" t="s">
        <v>93</v>
      </c>
      <c r="B68" s="59">
        <f t="shared" ref="B68:AG68" si="24">+B13+B14</f>
        <v>39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12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51</v>
      </c>
    </row>
    <row r="69" spans="1:34" s="47" customFormat="1" x14ac:dyDescent="0.25">
      <c r="A69" s="58" t="s">
        <v>94</v>
      </c>
      <c r="B69" s="59">
        <f>+B67+B68</f>
        <v>1944.65</v>
      </c>
      <c r="C69" s="59">
        <f t="shared" ref="C69:AG69" si="25">+C67+C68</f>
        <v>277.88</v>
      </c>
      <c r="D69" s="59">
        <f t="shared" si="25"/>
        <v>2124.16</v>
      </c>
      <c r="E69" s="59">
        <f t="shared" si="25"/>
        <v>1191.6400000000001</v>
      </c>
      <c r="F69" s="59">
        <f t="shared" si="25"/>
        <v>1248.43</v>
      </c>
      <c r="G69" s="59">
        <f t="shared" si="25"/>
        <v>2085.31</v>
      </c>
      <c r="H69" s="59">
        <f t="shared" si="25"/>
        <v>2428.46</v>
      </c>
      <c r="I69" s="59">
        <f t="shared" si="25"/>
        <v>2814.23</v>
      </c>
      <c r="J69" s="59">
        <f t="shared" si="25"/>
        <v>2744.75</v>
      </c>
      <c r="K69" s="59">
        <f t="shared" si="25"/>
        <v>2240.42</v>
      </c>
      <c r="L69" s="59">
        <f t="shared" si="25"/>
        <v>1337.79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20437.72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3.253999999999678</v>
      </c>
      <c r="C70" s="57">
        <f t="shared" si="26"/>
        <v>3.1999999999999886</v>
      </c>
      <c r="D70" s="57">
        <f t="shared" si="26"/>
        <v>1.4699999999997999</v>
      </c>
      <c r="E70" s="57">
        <f t="shared" si="26"/>
        <v>34.319999999999936</v>
      </c>
      <c r="F70" s="57">
        <f t="shared" si="26"/>
        <v>10.639999999999873</v>
      </c>
      <c r="G70" s="57">
        <f t="shared" si="26"/>
        <v>-0.65999999999985448</v>
      </c>
      <c r="H70" s="57">
        <f t="shared" si="26"/>
        <v>30.419999999999618</v>
      </c>
      <c r="I70" s="57">
        <f t="shared" si="26"/>
        <v>2.0599999999994907</v>
      </c>
      <c r="J70" s="57">
        <f t="shared" si="26"/>
        <v>-3.3548000000005231</v>
      </c>
      <c r="K70" s="57">
        <f t="shared" si="26"/>
        <v>1.0900000000001455</v>
      </c>
      <c r="L70" s="57">
        <f t="shared" si="26"/>
        <v>1.5199999999999818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83.959199999998134</v>
      </c>
    </row>
    <row r="71" spans="1:34" ht="112.5" customHeight="1" x14ac:dyDescent="0.25">
      <c r="A71" s="77" t="s">
        <v>96</v>
      </c>
      <c r="B71" s="14"/>
      <c r="C71" s="14" t="s">
        <v>127</v>
      </c>
      <c r="D71" s="14"/>
      <c r="E71" s="14" t="s">
        <v>128</v>
      </c>
      <c r="F71" s="14" t="s">
        <v>129</v>
      </c>
      <c r="G71" s="14"/>
      <c r="H71" s="14" t="s">
        <v>131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36" sqref="AI36:AJ4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743.37</v>
      </c>
      <c r="C12" s="26">
        <v>2763.63</v>
      </c>
      <c r="D12" s="26">
        <v>1026.8599999999999</v>
      </c>
      <c r="E12" s="26">
        <v>1980.84</v>
      </c>
      <c r="F12" s="26">
        <v>528.9</v>
      </c>
      <c r="G12" s="26">
        <v>441.98</v>
      </c>
      <c r="H12" s="26">
        <v>1366.11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8851.69</v>
      </c>
      <c r="AI12" s="26">
        <v>8851.69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19.600000000000001</v>
      </c>
      <c r="C15" s="23"/>
      <c r="D15" s="23"/>
      <c r="E15" s="23">
        <v>53.5</v>
      </c>
      <c r="F15" s="23">
        <v>27</v>
      </c>
      <c r="G15" s="23">
        <v>51</v>
      </c>
      <c r="H15" s="23">
        <v>88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239.1</v>
      </c>
    </row>
    <row r="16" spans="1:36" s="32" customFormat="1" x14ac:dyDescent="0.25">
      <c r="A16" s="30" t="s">
        <v>20</v>
      </c>
      <c r="B16" s="31">
        <v>70</v>
      </c>
      <c r="C16" s="31">
        <v>334</v>
      </c>
      <c r="D16" s="31">
        <v>106</v>
      </c>
      <c r="E16" s="31">
        <v>233</v>
      </c>
      <c r="F16" s="31">
        <v>41</v>
      </c>
      <c r="G16" s="31">
        <v>37</v>
      </c>
      <c r="H16" s="31">
        <v>155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976</v>
      </c>
      <c r="AJ16" s="70"/>
    </row>
    <row r="17" spans="1:36" s="47" customFormat="1" x14ac:dyDescent="0.25">
      <c r="A17" s="46" t="s">
        <v>27</v>
      </c>
      <c r="B17" s="22">
        <f>B16*$B$8</f>
        <v>324.79999999999995</v>
      </c>
      <c r="C17" s="22">
        <f>C16*$B$8</f>
        <v>1549.76</v>
      </c>
      <c r="D17" s="22">
        <f t="shared" ref="D17:AG17" si="2">D16*$B$8</f>
        <v>491.84</v>
      </c>
      <c r="E17" s="22">
        <f t="shared" si="2"/>
        <v>1081.1199999999999</v>
      </c>
      <c r="F17" s="22">
        <f t="shared" si="2"/>
        <v>190.23999999999998</v>
      </c>
      <c r="G17" s="22">
        <f t="shared" si="2"/>
        <v>171.67999999999998</v>
      </c>
      <c r="H17" s="22">
        <f t="shared" si="2"/>
        <v>719.19999999999993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4528.6399999999994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334</v>
      </c>
      <c r="D22" s="20">
        <f t="shared" si="5"/>
        <v>106</v>
      </c>
      <c r="E22" s="20">
        <f t="shared" si="5"/>
        <v>233</v>
      </c>
      <c r="F22" s="20">
        <f t="shared" si="5"/>
        <v>41</v>
      </c>
      <c r="G22" s="20">
        <f t="shared" si="5"/>
        <v>37</v>
      </c>
      <c r="H22" s="20">
        <f t="shared" si="5"/>
        <v>155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976</v>
      </c>
    </row>
    <row r="23" spans="1:36" s="47" customFormat="1" x14ac:dyDescent="0.25">
      <c r="A23" s="48" t="s">
        <v>26</v>
      </c>
      <c r="B23" s="19">
        <f>+B17+B19+B21</f>
        <v>324.79999999999995</v>
      </c>
      <c r="C23" s="19">
        <f t="shared" si="5"/>
        <v>1549.76</v>
      </c>
      <c r="D23" s="19">
        <f t="shared" si="5"/>
        <v>491.84</v>
      </c>
      <c r="E23" s="19">
        <f t="shared" si="5"/>
        <v>1081.1199999999999</v>
      </c>
      <c r="F23" s="19">
        <f t="shared" si="5"/>
        <v>190.23999999999998</v>
      </c>
      <c r="G23" s="19">
        <f t="shared" si="5"/>
        <v>171.67999999999998</v>
      </c>
      <c r="H23" s="19">
        <f t="shared" si="5"/>
        <v>719.19999999999993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4528.6399999999994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235.77</v>
      </c>
      <c r="C49" s="44">
        <v>921.42</v>
      </c>
      <c r="D49" s="44">
        <v>413.48</v>
      </c>
      <c r="E49" s="44">
        <v>697.89</v>
      </c>
      <c r="F49" s="44">
        <v>187.04</v>
      </c>
      <c r="G49" s="44">
        <v>188.47</v>
      </c>
      <c r="H49" s="44">
        <v>467.64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3111.7099999999996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163.16</v>
      </c>
      <c r="C53" s="44">
        <v>305.45</v>
      </c>
      <c r="D53" s="44">
        <v>142.30000000000001</v>
      </c>
      <c r="E53" s="44">
        <v>148.78</v>
      </c>
      <c r="F53" s="44">
        <v>125.31</v>
      </c>
      <c r="G53" s="44">
        <v>33.229999999999997</v>
      </c>
      <c r="H53" s="44">
        <v>90.38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1008.61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7.24</v>
      </c>
      <c r="E55" s="44"/>
      <c r="F55" s="44"/>
      <c r="G55" s="44"/>
      <c r="H55" s="44">
        <v>3.94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743.32999999999993</v>
      </c>
      <c r="C64" s="53">
        <f t="shared" ref="C64:AG64" si="21">+C15+C23+C31+C39+C47+C48+C49+C50+C51+C52+C53+C54+C55+C56+C57+C58+C59+C60+C61+C62+C63</f>
        <v>2776.6299999999997</v>
      </c>
      <c r="D64" s="53">
        <f t="shared" si="21"/>
        <v>1054.8599999999999</v>
      </c>
      <c r="E64" s="53">
        <f t="shared" si="21"/>
        <v>1981.2899999999997</v>
      </c>
      <c r="F64" s="53">
        <f t="shared" si="21"/>
        <v>529.58999999999992</v>
      </c>
      <c r="G64" s="53">
        <f t="shared" si="21"/>
        <v>444.38</v>
      </c>
      <c r="H64" s="53">
        <f t="shared" si="21"/>
        <v>1369.1599999999999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8899.24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743.37</v>
      </c>
      <c r="C67" s="57">
        <f t="shared" ref="C67:L67" si="23">C12</f>
        <v>2763.63</v>
      </c>
      <c r="D67" s="57">
        <f t="shared" si="23"/>
        <v>1026.8599999999999</v>
      </c>
      <c r="E67" s="57">
        <f t="shared" si="23"/>
        <v>1980.84</v>
      </c>
      <c r="F67" s="57">
        <f t="shared" si="23"/>
        <v>528.9</v>
      </c>
      <c r="G67" s="57">
        <f t="shared" si="23"/>
        <v>441.98</v>
      </c>
      <c r="H67" s="57">
        <f t="shared" si="23"/>
        <v>1366.11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8851.69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743.37</v>
      </c>
      <c r="C69" s="59">
        <f t="shared" ref="C69:AG69" si="25">+C67+C68</f>
        <v>2763.63</v>
      </c>
      <c r="D69" s="59">
        <f t="shared" si="25"/>
        <v>1026.8599999999999</v>
      </c>
      <c r="E69" s="59">
        <f t="shared" si="25"/>
        <v>1980.84</v>
      </c>
      <c r="F69" s="59">
        <f t="shared" si="25"/>
        <v>528.9</v>
      </c>
      <c r="G69" s="59">
        <f t="shared" si="25"/>
        <v>441.98</v>
      </c>
      <c r="H69" s="59">
        <f t="shared" si="25"/>
        <v>1366.11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8851.69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-4.0000000000077307E-2</v>
      </c>
      <c r="C70" s="57">
        <f t="shared" si="26"/>
        <v>12.999999999999545</v>
      </c>
      <c r="D70" s="57">
        <f t="shared" si="26"/>
        <v>28</v>
      </c>
      <c r="E70" s="57">
        <f t="shared" si="26"/>
        <v>0.4499999999998181</v>
      </c>
      <c r="F70" s="57">
        <f t="shared" si="26"/>
        <v>0.68999999999994088</v>
      </c>
      <c r="G70" s="57">
        <f t="shared" si="26"/>
        <v>2.3999999999999773</v>
      </c>
      <c r="H70" s="57">
        <f t="shared" si="26"/>
        <v>3.0499999999999545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47.549999999999159</v>
      </c>
    </row>
    <row r="71" spans="1:34" ht="95.25" customHeight="1" x14ac:dyDescent="0.25">
      <c r="A71" s="77" t="s">
        <v>96</v>
      </c>
      <c r="B71" s="14"/>
      <c r="C71" s="14" t="s">
        <v>134</v>
      </c>
      <c r="D71" s="14" t="s">
        <v>135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B30" sqref="B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2729.15</v>
      </c>
      <c r="C12" s="26">
        <v>1860.31</v>
      </c>
      <c r="D12" s="26">
        <v>2707.3</v>
      </c>
      <c r="E12" s="26">
        <v>1540.85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8837.61</v>
      </c>
      <c r="AI12" s="26">
        <v>8837.61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219.6</v>
      </c>
      <c r="C15" s="23">
        <v>142</v>
      </c>
      <c r="D15" s="23">
        <v>154</v>
      </c>
      <c r="E15" s="23">
        <v>259.55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775.15000000000009</v>
      </c>
    </row>
    <row r="16" spans="1:36" s="32" customFormat="1" x14ac:dyDescent="0.25">
      <c r="A16" s="30" t="s">
        <v>20</v>
      </c>
      <c r="B16" s="31">
        <v>137</v>
      </c>
      <c r="C16" s="31">
        <v>76</v>
      </c>
      <c r="D16" s="31">
        <v>189</v>
      </c>
      <c r="E16" s="31">
        <v>76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478</v>
      </c>
      <c r="AJ16" s="70"/>
    </row>
    <row r="17" spans="1:36" s="47" customFormat="1" x14ac:dyDescent="0.25">
      <c r="A17" s="46" t="s">
        <v>27</v>
      </c>
      <c r="B17" s="22">
        <f>B16*$B$8</f>
        <v>635.67999999999995</v>
      </c>
      <c r="C17" s="22">
        <f>C16*$B$8</f>
        <v>352.64</v>
      </c>
      <c r="D17" s="22">
        <f t="shared" ref="D17:AG17" si="2">D16*$B$8</f>
        <v>876.95999999999992</v>
      </c>
      <c r="E17" s="22">
        <f t="shared" si="2"/>
        <v>352.64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2217.9199999999996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137</v>
      </c>
      <c r="C22" s="20">
        <f t="shared" ref="C22:AG23" si="5">+C16+C18+C20</f>
        <v>76</v>
      </c>
      <c r="D22" s="20">
        <f t="shared" si="5"/>
        <v>189</v>
      </c>
      <c r="E22" s="20">
        <f t="shared" si="5"/>
        <v>76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478</v>
      </c>
    </row>
    <row r="23" spans="1:36" s="47" customFormat="1" x14ac:dyDescent="0.25">
      <c r="A23" s="48" t="s">
        <v>26</v>
      </c>
      <c r="B23" s="19">
        <f>+B17+B19+B21</f>
        <v>635.67999999999995</v>
      </c>
      <c r="C23" s="19">
        <f t="shared" si="5"/>
        <v>352.64</v>
      </c>
      <c r="D23" s="19">
        <f t="shared" si="5"/>
        <v>876.95999999999992</v>
      </c>
      <c r="E23" s="19">
        <f t="shared" si="5"/>
        <v>352.64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2217.9199999999996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18.489999999999998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18.489999999999998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85.793599999999984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85.793599999999984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18.489999999999998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18.489999999999998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85.793599999999984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85.793599999999984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930.27</v>
      </c>
      <c r="C49" s="44">
        <v>641.91999999999996</v>
      </c>
      <c r="D49" s="44">
        <v>837.9</v>
      </c>
      <c r="E49" s="44">
        <v>349.48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2759.57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945.25</v>
      </c>
      <c r="C53" s="44">
        <v>719.14</v>
      </c>
      <c r="D53" s="44">
        <v>837.67</v>
      </c>
      <c r="E53" s="44">
        <v>480.21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2982.27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12.76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2730.8</v>
      </c>
      <c r="C64" s="53">
        <f t="shared" ref="C64:AG64" si="21">+C15+C23+C31+C39+C47+C48+C49+C50+C51+C52+C53+C54+C55+C56+C57+C58+C59+C60+C61+C62+C63</f>
        <v>1855.6999999999998</v>
      </c>
      <c r="D64" s="53">
        <f t="shared" si="21"/>
        <v>2706.53</v>
      </c>
      <c r="E64" s="53">
        <f t="shared" si="21"/>
        <v>1540.4336000000001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8833.463600000001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2729.15</v>
      </c>
      <c r="C67" s="57">
        <f t="shared" ref="C67:L67" si="23">C12</f>
        <v>1860.31</v>
      </c>
      <c r="D67" s="57">
        <f t="shared" si="23"/>
        <v>2707.3</v>
      </c>
      <c r="E67" s="57">
        <f t="shared" si="23"/>
        <v>1540.85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8837.61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2729.15</v>
      </c>
      <c r="C69" s="59">
        <f t="shared" ref="C69:AG69" si="25">+C67+C68</f>
        <v>1860.31</v>
      </c>
      <c r="D69" s="59">
        <f t="shared" si="25"/>
        <v>2707.3</v>
      </c>
      <c r="E69" s="59">
        <f t="shared" si="25"/>
        <v>1540.85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8837.61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1.6500000000000909</v>
      </c>
      <c r="C70" s="57">
        <f t="shared" si="26"/>
        <v>-4.6100000000001273</v>
      </c>
      <c r="D70" s="57">
        <f t="shared" si="26"/>
        <v>-0.76999999999998181</v>
      </c>
      <c r="E70" s="57">
        <f t="shared" si="26"/>
        <v>-0.41639999999983957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-4.1463999999998578</v>
      </c>
    </row>
    <row r="71" spans="1:34" ht="107.25" customHeight="1" x14ac:dyDescent="0.25">
      <c r="A71" s="77" t="s">
        <v>96</v>
      </c>
      <c r="B71" s="14" t="s">
        <v>132</v>
      </c>
      <c r="C71" s="14" t="s">
        <v>133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6" activePane="bottomRight" state="frozen"/>
      <selection pane="topRight" activeCell="B1" sqref="B1"/>
      <selection pane="bottomLeft" activeCell="A5" sqref="A5"/>
      <selection pane="bottomRight" activeCell="C49" sqref="C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1210.29</v>
      </c>
      <c r="C12" s="26">
        <v>1942.35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3152.64</v>
      </c>
      <c r="AI12" s="26">
        <v>3152.64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41.9</v>
      </c>
      <c r="C15" s="23">
        <v>32.5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74.400000000000006</v>
      </c>
    </row>
    <row r="16" spans="1:36" s="32" customFormat="1" x14ac:dyDescent="0.25">
      <c r="A16" s="30" t="s">
        <v>20</v>
      </c>
      <c r="B16" s="31">
        <v>80</v>
      </c>
      <c r="C16" s="31">
        <v>239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319</v>
      </c>
      <c r="AJ16" s="70"/>
    </row>
    <row r="17" spans="1:36" s="47" customFormat="1" x14ac:dyDescent="0.25">
      <c r="A17" s="46" t="s">
        <v>27</v>
      </c>
      <c r="B17" s="22">
        <f>B16*$B$8</f>
        <v>371.2</v>
      </c>
      <c r="C17" s="22">
        <f>C16*$B$8</f>
        <v>1108.96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1480.16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80</v>
      </c>
      <c r="C22" s="20">
        <f t="shared" ref="C22:AG23" si="5">+C16+C18+C20</f>
        <v>239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319</v>
      </c>
    </row>
    <row r="23" spans="1:36" s="47" customFormat="1" x14ac:dyDescent="0.25">
      <c r="A23" s="48" t="s">
        <v>26</v>
      </c>
      <c r="B23" s="19">
        <f>+B17+B19+B21</f>
        <v>371.2</v>
      </c>
      <c r="C23" s="19">
        <f t="shared" si="5"/>
        <v>1108.96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1480.16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745.83</v>
      </c>
      <c r="C49" s="44">
        <v>630.89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1376.72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</v>
      </c>
      <c r="C53" s="44">
        <v>95.66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131.66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27.32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78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78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1222.25</v>
      </c>
      <c r="C64" s="53">
        <f t="shared" ref="C64:AG64" si="21">+C15+C23+C31+C39+C47+C48+C49+C50+C51+C52+C53+C54+C55+C56+C57+C58+C59+C60+C61+C62+C63</f>
        <v>1946.01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3168.26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1210.29</v>
      </c>
      <c r="C67" s="57">
        <f t="shared" ref="C67:L67" si="23">C12</f>
        <v>1942.35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3152.64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1222.29</v>
      </c>
      <c r="C69" s="59">
        <f t="shared" ref="C69:AG69" si="25">+C67+C68</f>
        <v>1942.35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3164.64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-3.999999999996362E-2</v>
      </c>
      <c r="C70" s="57">
        <f t="shared" si="26"/>
        <v>3.6600000000000819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3.6200000000001182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272.45999999999998</v>
      </c>
      <c r="C12" s="26">
        <v>1283.42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1555.88</v>
      </c>
      <c r="AI12" s="26"/>
      <c r="AJ12" s="69">
        <f>+AI12-AH12</f>
        <v>-1555.88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</v>
      </c>
    </row>
    <row r="16" spans="1:36" s="32" customFormat="1" x14ac:dyDescent="0.25">
      <c r="A16" s="30" t="s">
        <v>20</v>
      </c>
      <c r="B16" s="31">
        <v>14</v>
      </c>
      <c r="C16" s="31">
        <v>175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189</v>
      </c>
      <c r="AJ16" s="70"/>
    </row>
    <row r="17" spans="1:36" s="47" customFormat="1" x14ac:dyDescent="0.25">
      <c r="A17" s="46" t="s">
        <v>27</v>
      </c>
      <c r="B17" s="22">
        <f>B16*$B$8</f>
        <v>65.100000000000009</v>
      </c>
      <c r="C17" s="22">
        <f>C16*$B$8</f>
        <v>813.75000000000011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878.85000000000014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</v>
      </c>
      <c r="C22" s="20">
        <f t="shared" ref="C22:AG23" si="5">+C16+C18+C20</f>
        <v>175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189</v>
      </c>
    </row>
    <row r="23" spans="1:36" s="47" customFormat="1" x14ac:dyDescent="0.25">
      <c r="A23" s="48" t="s">
        <v>26</v>
      </c>
      <c r="B23" s="19">
        <f>+B17+B19+B21</f>
        <v>65.100000000000009</v>
      </c>
      <c r="C23" s="19">
        <f t="shared" si="5"/>
        <v>813.75000000000011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878.85000000000014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87.4</v>
      </c>
      <c r="C49" s="44">
        <v>436.04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523.44000000000005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78.56</v>
      </c>
      <c r="C53" s="44">
        <v>60.53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33.94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33.94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273</v>
      </c>
      <c r="C64" s="53">
        <f t="shared" ref="C64:AG64" si="21">+C15+C23+C31+C39+C47+C48+C49+C50+C51+C52+C53+C54+C55+C56+C57+C58+C59+C60+C61+C62+C63</f>
        <v>1310.3200000000002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1583.3200000000002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272.45999999999998</v>
      </c>
      <c r="C67" s="57">
        <f t="shared" ref="C67:L67" si="23">C12</f>
        <v>1283.42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1555.88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272.45999999999998</v>
      </c>
      <c r="C69" s="59">
        <f t="shared" ref="C69:AG69" si="25">+C67+C68</f>
        <v>1283.42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1555.88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0.54000000000002046</v>
      </c>
      <c r="C70" s="57">
        <f t="shared" si="26"/>
        <v>26.900000000000091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27.440000000000111</v>
      </c>
    </row>
    <row r="71" spans="1:34" ht="96" customHeight="1" x14ac:dyDescent="0.25">
      <c r="A71" s="77" t="s">
        <v>96</v>
      </c>
      <c r="B71" s="14"/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2150.92</v>
      </c>
      <c r="C12" s="26">
        <v>2285.61</v>
      </c>
      <c r="D12" s="26">
        <v>2061.52</v>
      </c>
      <c r="E12" s="26">
        <v>2914.27</v>
      </c>
      <c r="F12" s="26">
        <v>2014.36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11426.680000000002</v>
      </c>
      <c r="AI12" s="26"/>
      <c r="AJ12" s="69">
        <f>+AI12-AH12</f>
        <v>-11426.680000000002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167.7</v>
      </c>
      <c r="C15" s="23">
        <v>26.2</v>
      </c>
      <c r="D15" s="23">
        <v>86.8</v>
      </c>
      <c r="E15" s="23">
        <v>182.9</v>
      </c>
      <c r="F15" s="23">
        <v>22.4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486</v>
      </c>
    </row>
    <row r="16" spans="1:36" s="32" customFormat="1" x14ac:dyDescent="0.25">
      <c r="A16" s="30" t="s">
        <v>20</v>
      </c>
      <c r="B16" s="31">
        <v>147</v>
      </c>
      <c r="C16" s="31">
        <v>110</v>
      </c>
      <c r="D16" s="31">
        <v>107</v>
      </c>
      <c r="E16" s="31">
        <v>155</v>
      </c>
      <c r="F16" s="31">
        <v>253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772</v>
      </c>
      <c r="AJ16" s="70"/>
    </row>
    <row r="17" spans="1:36" s="47" customFormat="1" x14ac:dyDescent="0.25">
      <c r="A17" s="46" t="s">
        <v>27</v>
      </c>
      <c r="B17" s="22">
        <f>B16*$B$8</f>
        <v>682.07999999999993</v>
      </c>
      <c r="C17" s="22">
        <f>C16*$B$8</f>
        <v>510.4</v>
      </c>
      <c r="D17" s="22">
        <f t="shared" ref="D17:AG17" si="2">D16*$B$8</f>
        <v>496.47999999999996</v>
      </c>
      <c r="E17" s="22">
        <f t="shared" si="2"/>
        <v>719.19999999999993</v>
      </c>
      <c r="F17" s="22">
        <f t="shared" si="2"/>
        <v>1173.9199999999998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3582.08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147</v>
      </c>
      <c r="C22" s="20">
        <f t="shared" ref="C22:AG23" si="5">+C16+C18+C20</f>
        <v>110</v>
      </c>
      <c r="D22" s="20">
        <f t="shared" si="5"/>
        <v>107</v>
      </c>
      <c r="E22" s="20">
        <f t="shared" si="5"/>
        <v>155</v>
      </c>
      <c r="F22" s="20">
        <f t="shared" si="5"/>
        <v>253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772</v>
      </c>
    </row>
    <row r="23" spans="1:36" s="47" customFormat="1" x14ac:dyDescent="0.25">
      <c r="A23" s="48" t="s">
        <v>26</v>
      </c>
      <c r="B23" s="19">
        <f>+B17+B19+B21</f>
        <v>682.07999999999993</v>
      </c>
      <c r="C23" s="19">
        <f t="shared" si="5"/>
        <v>510.4</v>
      </c>
      <c r="D23" s="19">
        <f t="shared" si="5"/>
        <v>496.47999999999996</v>
      </c>
      <c r="E23" s="19">
        <f t="shared" si="5"/>
        <v>719.19999999999993</v>
      </c>
      <c r="F23" s="19">
        <f t="shared" si="5"/>
        <v>1173.9199999999998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3582.08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78.099999999999994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78.099999999999994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362.38399999999996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362.38399999999996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78.099999999999994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78.099999999999994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362.38399999999996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362.38399999999996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1020.64</v>
      </c>
      <c r="C49" s="44"/>
      <c r="D49" s="44"/>
      <c r="E49" s="44"/>
      <c r="F49" s="44">
        <v>774.38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1795.02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989.23</v>
      </c>
      <c r="D52" s="44">
        <v>1035.92</v>
      </c>
      <c r="E52" s="44">
        <v>1423.74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3448.8900000000003</v>
      </c>
    </row>
    <row r="53" spans="1:34" x14ac:dyDescent="0.25">
      <c r="A53" s="17" t="s">
        <v>18</v>
      </c>
      <c r="B53" s="44">
        <v>282.95999999999998</v>
      </c>
      <c r="C53" s="44">
        <v>400.33</v>
      </c>
      <c r="D53" s="44">
        <v>446.03</v>
      </c>
      <c r="E53" s="44">
        <v>589.52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1718.84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46.54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2153.38</v>
      </c>
      <c r="C64" s="53">
        <f t="shared" ref="C64:AG64" si="21">+C15+C23+C31+C39+C47+C48+C49+C50+C51+C52+C53+C54+C55+C56+C57+C58+C59+C60+C61+C62+C63</f>
        <v>2288.5439999999999</v>
      </c>
      <c r="D64" s="53">
        <f t="shared" si="21"/>
        <v>2065.23</v>
      </c>
      <c r="E64" s="53">
        <f t="shared" si="21"/>
        <v>2915.36</v>
      </c>
      <c r="F64" s="53">
        <f t="shared" si="21"/>
        <v>2017.2399999999998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11439.754000000001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2150.92</v>
      </c>
      <c r="C67" s="57">
        <f t="shared" ref="C67:L67" si="23">C12</f>
        <v>2285.61</v>
      </c>
      <c r="D67" s="57">
        <f t="shared" si="23"/>
        <v>2061.52</v>
      </c>
      <c r="E67" s="57">
        <f t="shared" si="23"/>
        <v>2914.27</v>
      </c>
      <c r="F67" s="57">
        <f t="shared" si="23"/>
        <v>2014.36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11426.680000000002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2150.92</v>
      </c>
      <c r="C69" s="59">
        <f t="shared" ref="C69:AG69" si="25">+C67+C68</f>
        <v>2285.61</v>
      </c>
      <c r="D69" s="59">
        <f t="shared" si="25"/>
        <v>2061.52</v>
      </c>
      <c r="E69" s="59">
        <f t="shared" si="25"/>
        <v>2914.27</v>
      </c>
      <c r="F69" s="59">
        <f t="shared" si="25"/>
        <v>2014.36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11426.680000000002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2.4600000000000364</v>
      </c>
      <c r="C70" s="57">
        <f t="shared" si="26"/>
        <v>2.9339999999997417</v>
      </c>
      <c r="D70" s="57">
        <f t="shared" si="26"/>
        <v>3.7100000000000364</v>
      </c>
      <c r="E70" s="57">
        <f t="shared" si="26"/>
        <v>1.0900000000001455</v>
      </c>
      <c r="F70" s="57">
        <f t="shared" si="26"/>
        <v>2.8799999999998818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13.073999999999842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2022-01-17T14:38:34Z</dcterms:modified>
</cp:coreProperties>
</file>