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bookViews>
    <workbookView xWindow="0" yWindow="0" windowWidth="19200" windowHeight="11205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I64" i="150" s="1"/>
  <c r="I70" i="150" s="1"/>
  <c r="K31" i="150"/>
  <c r="M31" i="150"/>
  <c r="O31" i="150"/>
  <c r="Q31" i="150"/>
  <c r="S31" i="150"/>
  <c r="U31" i="150"/>
  <c r="W31" i="150"/>
  <c r="Y31" i="150"/>
  <c r="Y64" i="150" s="1"/>
  <c r="Y70" i="150" s="1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F64" i="152"/>
  <c r="AF70" i="152" s="1"/>
  <c r="X64" i="152"/>
  <c r="X70" i="152" s="1"/>
  <c r="P64" i="152"/>
  <c r="P70" i="152" s="1"/>
  <c r="H64" i="152"/>
  <c r="H70" i="152" s="1"/>
  <c r="AE64" i="151"/>
  <c r="AE70" i="151" s="1"/>
  <c r="W64" i="151"/>
  <c r="W70" i="151" s="1"/>
  <c r="O64" i="151"/>
  <c r="O70" i="151" s="1"/>
  <c r="G64" i="151"/>
  <c r="G70" i="151" s="1"/>
  <c r="AC64" i="150"/>
  <c r="AC70" i="150" s="1"/>
  <c r="U64" i="150"/>
  <c r="U70" i="150" s="1"/>
  <c r="M64" i="150"/>
  <c r="M70" i="150" s="1"/>
  <c r="E64" i="150"/>
  <c r="E70" i="150" s="1"/>
  <c r="AH23" i="149"/>
  <c r="F11" i="145" s="1"/>
  <c r="AH23" i="151"/>
  <c r="H11" i="145" s="1"/>
  <c r="B64" i="150"/>
  <c r="B70" i="150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Y69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X39" i="40" s="1"/>
  <c r="Y33" i="40"/>
  <c r="Z33" i="40"/>
  <c r="AA33" i="40"/>
  <c r="AB33" i="40"/>
  <c r="AB39" i="40" s="1"/>
  <c r="AC33" i="40"/>
  <c r="AD33" i="40"/>
  <c r="AE33" i="40"/>
  <c r="AF33" i="40"/>
  <c r="AF39" i="40" s="1"/>
  <c r="AG33" i="40"/>
  <c r="T35" i="40"/>
  <c r="U35" i="40"/>
  <c r="U39" i="40" s="1"/>
  <c r="V35" i="40"/>
  <c r="V39" i="40" s="1"/>
  <c r="W35" i="40"/>
  <c r="X35" i="40"/>
  <c r="Y35" i="40"/>
  <c r="Z35" i="40"/>
  <c r="AA35" i="40"/>
  <c r="AB35" i="40"/>
  <c r="AC35" i="40"/>
  <c r="AD35" i="40"/>
  <c r="AD39" i="40" s="1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Z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E47" i="40" s="1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G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C23" i="40" l="1"/>
  <c r="U23" i="40"/>
  <c r="AF47" i="40"/>
  <c r="X47" i="40"/>
  <c r="W47" i="40"/>
  <c r="T47" i="40"/>
  <c r="AD47" i="40"/>
  <c r="Z47" i="40"/>
  <c r="V47" i="40"/>
  <c r="AD23" i="40"/>
  <c r="AD64" i="40" s="1"/>
  <c r="AD70" i="40" s="1"/>
  <c r="Z23" i="40"/>
  <c r="V23" i="40"/>
  <c r="V64" i="40" s="1"/>
  <c r="V70" i="40" s="1"/>
  <c r="AE39" i="40"/>
  <c r="AA39" i="40"/>
  <c r="W39" i="40"/>
  <c r="AG39" i="40"/>
  <c r="AC39" i="40"/>
  <c r="Y39" i="40"/>
  <c r="Q69" i="40"/>
  <c r="M69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C64" i="40" s="1"/>
  <c r="AC70" i="40" s="1"/>
  <c r="AA31" i="40"/>
  <c r="Y31" i="40"/>
  <c r="W31" i="40"/>
  <c r="U31" i="40"/>
  <c r="AH22" i="40"/>
  <c r="B10" i="145" s="1"/>
  <c r="J10" i="145" s="1"/>
  <c r="B4" i="145"/>
  <c r="J4" i="145" s="1"/>
  <c r="Z64" i="40"/>
  <c r="Z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L69" i="40" s="1"/>
  <c r="B68" i="40"/>
  <c r="C17" i="40"/>
  <c r="AE64" i="40" l="1"/>
  <c r="AE70" i="40" s="1"/>
  <c r="P47" i="40"/>
  <c r="O39" i="40"/>
  <c r="AF64" i="40"/>
  <c r="AF70" i="40" s="1"/>
  <c r="I69" i="40"/>
  <c r="E69" i="40"/>
  <c r="K69" i="40"/>
  <c r="G69" i="40"/>
  <c r="R47" i="40"/>
  <c r="N47" i="40"/>
  <c r="AA64" i="40"/>
  <c r="AA70" i="40" s="1"/>
  <c r="Y64" i="40"/>
  <c r="Y70" i="40" s="1"/>
  <c r="T64" i="40"/>
  <c r="T70" i="40" s="1"/>
  <c r="AB64" i="40"/>
  <c r="AB70" i="40" s="1"/>
  <c r="Q39" i="40"/>
  <c r="M39" i="40"/>
  <c r="AG64" i="40"/>
  <c r="AG70" i="40" s="1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O64" i="40" s="1"/>
  <c r="O70" i="40" s="1"/>
  <c r="N23" i="40"/>
  <c r="M23" i="40"/>
  <c r="P64" i="40" l="1"/>
  <c r="P70" i="40" s="1"/>
  <c r="AH69" i="40"/>
  <c r="M64" i="40"/>
  <c r="M70" i="40" s="1"/>
  <c r="S64" i="40"/>
  <c r="S70" i="40" s="1"/>
  <c r="Q64" i="40"/>
  <c r="Q70" i="40" s="1"/>
  <c r="N64" i="40"/>
  <c r="N70" i="40" s="1"/>
  <c r="C41" i="40"/>
  <c r="C47" i="40" s="1"/>
  <c r="D41" i="40"/>
  <c r="E41" i="40"/>
  <c r="F41" i="40"/>
  <c r="G41" i="40"/>
  <c r="G47" i="40" s="1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H39" i="40" s="1"/>
  <c r="I33" i="40"/>
  <c r="I39" i="40" s="1"/>
  <c r="J33" i="40"/>
  <c r="J39" i="40" s="1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I31" i="40" s="1"/>
  <c r="J25" i="40"/>
  <c r="K25" i="40"/>
  <c r="K31" i="40" s="1"/>
  <c r="L25" i="40"/>
  <c r="C29" i="40"/>
  <c r="C31" i="40" s="1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I23" i="40" s="1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E23" i="40"/>
  <c r="C30" i="40"/>
  <c r="D30" i="40"/>
  <c r="E30" i="40"/>
  <c r="F30" i="40"/>
  <c r="G30" i="40"/>
  <c r="H30" i="40"/>
  <c r="I30" i="40"/>
  <c r="J30" i="40"/>
  <c r="K30" i="40"/>
  <c r="L30" i="40"/>
  <c r="G31" i="40"/>
  <c r="C38" i="40"/>
  <c r="D38" i="40"/>
  <c r="E38" i="40"/>
  <c r="F38" i="40"/>
  <c r="G38" i="40"/>
  <c r="H38" i="40"/>
  <c r="I38" i="40"/>
  <c r="J38" i="40"/>
  <c r="K38" i="40"/>
  <c r="L38" i="40"/>
  <c r="D39" i="40"/>
  <c r="C46" i="40"/>
  <c r="D46" i="40"/>
  <c r="E46" i="40"/>
  <c r="F46" i="40"/>
  <c r="G46" i="40"/>
  <c r="H46" i="40"/>
  <c r="I46" i="40"/>
  <c r="J46" i="40"/>
  <c r="K46" i="40"/>
  <c r="L46" i="40"/>
  <c r="K47" i="40"/>
  <c r="B38" i="40"/>
  <c r="K23" i="40" l="1"/>
  <c r="G23" i="40"/>
  <c r="F39" i="40"/>
  <c r="L39" i="40"/>
  <c r="I47" i="40"/>
  <c r="E47" i="40"/>
  <c r="E39" i="40"/>
  <c r="E64" i="40" s="1"/>
  <c r="E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H64" i="40" s="1"/>
  <c r="H70" i="40" s="1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B23" i="40"/>
  <c r="L64" i="40" l="1"/>
  <c r="L70" i="40" s="1"/>
  <c r="D64" i="40"/>
  <c r="D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<sst xmlns="http://schemas.openxmlformats.org/spreadsheetml/2006/main" count="765" uniqueCount="142">
  <si>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</si>
  <si>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</si>
  <si>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</si>
  <si>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</si>
  <si>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</si>
  <si>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</si>
  <si>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</si>
  <si>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</si>
  <si>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</si>
  <si>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</si>
  <si>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</si>
  <si>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</si>
  <si>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</si>
  <si>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</si>
  <si>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</si>
  <si>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</si>
  <si>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</si>
  <si>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</si>
  <si>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</si>
  <si>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</si>
  <si>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</si>
  <si>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</si>
  <si>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</si>
  <si>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</si>
  <si>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</si>
  <si>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</si>
  <si>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</si>
  <si>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</si>
  <si>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</si>
  <si>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</si>
  <si>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</si>
  <si>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</si>
  <si>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</si>
  <si>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</si>
  <si>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</si>
  <si>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</si>
  <si>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</si>
  <si>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</si>
  <si>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</si>
  <si>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</si>
  <si>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</si>
  <si>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</si>
  <si>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</si>
  <si>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</si>
  <si>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</si>
  <si>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</si>
  <si>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</si>
  <si>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</si>
  <si>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</si>
  <si>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</si>
  <si>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</si>
  <si>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</si>
  <si>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</si>
  <si>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</si>
  <si>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</si>
  <si>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</si>
  <si>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</si>
  <si>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</si>
  <si>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</si>
  <si>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</si>
  <si>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</si>
  <si>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</si>
  <si>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</si>
  <si>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</si>
  <si>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</si>
  <si>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</si>
  <si>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</si>
  <si>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</si>
  <si>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</si>
  <si>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</si>
  <si>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</si>
  <si>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</si>
  <si>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</si>
  <si>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</si>
  <si>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</si>
  <si>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</si>
  <si>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</si>
  <si>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</si>
  <si>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</si>
  <si>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</si>
  <si>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</si>
  <si>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</si>
  <si>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</si>
  <si>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</si>
  <si>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</si>
  <si>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</si>
  <si>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</si>
  <si>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</si>
  <si>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</si>
  <si>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</si>
  <si>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</si>
  <si>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</si>
  <si>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</si>
  <si>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</si>
  <si>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</si>
  <si>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</si>
  <si>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</si>
  <si>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</si>
  <si>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</si>
  <si>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</si>
  <si>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</si>
  <si>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</si>
  <si>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</si>
  <si>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</si>
  <si>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</si>
  <si>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</si>
  <si>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</si>
  <si>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</si>
  <si>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</si>
  <si>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</si>
  <si>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</si>
  <si>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</si>
  <si>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</si>
  <si>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</si>
  <si>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</si>
  <si>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</si>
  <si>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</si>
  <si>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</si>
  <si>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</si>
  <si>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</si>
  <si>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</si>
  <si>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2.00F/C</t>
  </si>
  <si>
    <t>10.80F/C</t>
  </si>
  <si>
    <t>32.90F/C</t>
  </si>
  <si>
    <t>48.00F/C</t>
  </si>
  <si>
    <t xml:space="preserve">MAL REGISTRO DE </t>
  </si>
  <si>
    <t>2.07$ 39.00F/C</t>
  </si>
  <si>
    <t>1.00F/C</t>
  </si>
  <si>
    <t>20.50F/C</t>
  </si>
  <si>
    <t>7.00F/C SOBRANTE EN</t>
  </si>
  <si>
    <t>14.50F/C</t>
  </si>
  <si>
    <t xml:space="preserve">FALTANTE DE 23$ </t>
  </si>
  <si>
    <t>5.92EFECTIVO</t>
  </si>
  <si>
    <t>EN EFECTIVO</t>
  </si>
  <si>
    <t>SOBRANTE DE 37.60</t>
  </si>
  <si>
    <t xml:space="preserve">ES DE UNOS OMBOS </t>
  </si>
  <si>
    <t>DE PAN Q NO PASABAN</t>
  </si>
  <si>
    <t>EN EL SISTEMA</t>
  </si>
  <si>
    <t>5.00FONDO</t>
  </si>
  <si>
    <t>28.00 F/C</t>
  </si>
  <si>
    <t>MAL REGISTRO 0.05$</t>
  </si>
  <si>
    <t>MAL REGISTRO DE 1$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</si>
</sst>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50251.000000000007</v>
      </c>
      <c r="C2" s="43">
        <f>MODELO!AH12</f>
        <v>22449.79</v>
      </c>
      <c r="D2" s="43">
        <f>EXQUISITECES!AH12</f>
        <v>8935.17</v>
      </c>
      <c r="E2" s="43">
        <f>HOYADA!AH12</f>
        <v>9256.02</v>
      </c>
      <c r="F2" s="43">
        <f>FARMASTOP!AH12</f>
        <v>4964.79</v>
      </c>
      <c r="G2" s="43">
        <f>BOCAS!AH12</f>
        <v>1278.29</v>
      </c>
      <c r="H2" s="43">
        <f>LAGUNETICA!AH12</f>
        <v>9506.0700000000015</v>
      </c>
      <c r="I2" s="43">
        <f>SANANTONIO!AH12</f>
        <v>0</v>
      </c>
      <c r="J2" s="43">
        <f>SUM(B2:I2)</f>
        <v>106641.13</v>
      </c>
    </row>
    <row r="3" spans="1:10" x14ac:dyDescent="0.25">
      <c r="A3" s="46" t="s">
        <v>0</v>
      </c>
      <c r="B3" s="43">
        <f>AUTOMERCADO!AH15</f>
        <v>567.75</v>
      </c>
      <c r="C3" s="43">
        <f>MODELO!AH15</f>
        <v>249.89999999999998</v>
      </c>
      <c r="D3" s="43">
        <f>EXQUISITECES!AH15</f>
        <v>400.8</v>
      </c>
      <c r="E3" s="43">
        <f>HOYADA!AH15</f>
        <v>929.05</v>
      </c>
      <c r="F3" s="43">
        <f>FARMASTOP!AH15</f>
        <v>68.7</v>
      </c>
      <c r="G3" s="43">
        <f>BOCAS!AH15</f>
        <v>20.55</v>
      </c>
      <c r="H3" s="43">
        <f>LAGUNETICA!AH15</f>
        <v>663.4</v>
      </c>
      <c r="I3" s="43">
        <f>SANANTONIO!AH15</f>
        <v>0</v>
      </c>
      <c r="J3" s="43">
        <f t="shared" ref="J3:J52" si="0">SUM(B3:I3)</f>
        <v>2900.15</v>
      </c>
    </row>
    <row r="4" spans="1:10" x14ac:dyDescent="0.25">
      <c r="A4" s="73" t="s">
        <v>20</v>
      </c>
      <c r="B4" s="43">
        <f>AUTOMERCADO!AH16</f>
        <v>5075</v>
      </c>
      <c r="C4" s="43">
        <f>MODELO!AH16</f>
        <v>1791</v>
      </c>
      <c r="D4" s="43">
        <f>EXQUISITECES!AH16</f>
        <v>841</v>
      </c>
      <c r="E4" s="43">
        <f>HOYADA!AH16</f>
        <v>464</v>
      </c>
      <c r="F4" s="43">
        <f>FARMASTOP!AH16</f>
        <v>214</v>
      </c>
      <c r="G4" s="43">
        <f>BOCAS!AH16</f>
        <v>169</v>
      </c>
      <c r="H4" s="43">
        <f>LAGUNETICA!AH16</f>
        <v>784</v>
      </c>
      <c r="I4" s="43">
        <f>SANANTONIO!AH16</f>
        <v>0</v>
      </c>
      <c r="J4" s="43">
        <f t="shared" si="0"/>
        <v>9338</v>
      </c>
    </row>
    <row r="5" spans="1:10" x14ac:dyDescent="0.25">
      <c r="A5" s="46" t="s">
        <v>27</v>
      </c>
      <c r="B5" s="43">
        <f>AUTOMERCADO!AH17</f>
        <v>23548</v>
      </c>
      <c r="C5" s="43">
        <f>MODELO!AH17</f>
        <v>8310.24</v>
      </c>
      <c r="D5" s="43">
        <f>EXQUISITECES!AH17</f>
        <v>3902.24</v>
      </c>
      <c r="E5" s="43">
        <f>HOYADA!AH17</f>
        <v>2152.96</v>
      </c>
      <c r="F5" s="43">
        <f>FARMASTOP!AH17</f>
        <v>992.95999999999992</v>
      </c>
      <c r="G5" s="43">
        <f>BOCAS!AH17</f>
        <v>784.15999999999985</v>
      </c>
      <c r="H5" s="43">
        <f>LAGUNETICA!AH17</f>
        <v>3637.76</v>
      </c>
      <c r="I5" s="43">
        <f>SANANTONIO!AH17</f>
        <v>0</v>
      </c>
      <c r="J5" s="43">
        <f t="shared" si="0"/>
        <v>43328.32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5075</v>
      </c>
      <c r="C10" s="43">
        <f>MODELO!AH22</f>
        <v>1791</v>
      </c>
      <c r="D10" s="43">
        <f>EXQUISITECES!AH22</f>
        <v>841</v>
      </c>
      <c r="E10" s="43">
        <f>HOYADA!AH22</f>
        <v>464</v>
      </c>
      <c r="F10" s="43">
        <f>FARMASTOP!AH22</f>
        <v>214</v>
      </c>
      <c r="G10" s="43">
        <f>BOCAS!AH22</f>
        <v>169</v>
      </c>
      <c r="H10" s="43">
        <f>LAGUNETICA!AH22</f>
        <v>784</v>
      </c>
      <c r="I10" s="43">
        <f>SANANTONIO!AH22</f>
        <v>0</v>
      </c>
      <c r="J10" s="43">
        <f t="shared" si="0"/>
        <v>9338</v>
      </c>
    </row>
    <row r="11" spans="1:10" x14ac:dyDescent="0.25">
      <c r="A11" s="48" t="s">
        <v>26</v>
      </c>
      <c r="B11" s="43">
        <f>AUTOMERCADO!AH23</f>
        <v>23548</v>
      </c>
      <c r="C11" s="43">
        <f>MODELO!AH23</f>
        <v>8310.24</v>
      </c>
      <c r="D11" s="43">
        <f>EXQUISITECES!AH23</f>
        <v>3902.24</v>
      </c>
      <c r="E11" s="43">
        <f>HOYADA!AH23</f>
        <v>2152.96</v>
      </c>
      <c r="F11" s="43">
        <f>FARMASTOP!AH23</f>
        <v>992.95999999999992</v>
      </c>
      <c r="G11" s="43">
        <f>BOCAS!AH23</f>
        <v>784.15999999999985</v>
      </c>
      <c r="H11" s="43">
        <f>LAGUNETICA!AH23</f>
        <v>3637.76</v>
      </c>
      <c r="I11" s="43">
        <f>SANANTONIO!AH23</f>
        <v>0</v>
      </c>
      <c r="J11" s="43">
        <f t="shared" si="0"/>
        <v>43328.32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580.76</v>
      </c>
      <c r="C20" s="43">
        <f>MODELO!AH32</f>
        <v>27.82</v>
      </c>
      <c r="D20" s="43">
        <f>EXQUISITECES!AH32</f>
        <v>20.13</v>
      </c>
      <c r="E20" s="43">
        <f>HOYADA!AH32</f>
        <v>25.86</v>
      </c>
      <c r="F20" s="43">
        <f>FARMASTOP!AH32</f>
        <v>4.8600000000000003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659.43000000000006</v>
      </c>
    </row>
    <row r="21" spans="1:10" x14ac:dyDescent="0.25">
      <c r="A21" s="46" t="s">
        <v>35</v>
      </c>
      <c r="B21" s="43">
        <f>AUTOMERCADO!AH33</f>
        <v>2694.7263999999996</v>
      </c>
      <c r="C21" s="43">
        <f>MODELO!AH33</f>
        <v>129.0848</v>
      </c>
      <c r="D21" s="43">
        <f>EXQUISITECES!AH33</f>
        <v>93.403199999999984</v>
      </c>
      <c r="E21" s="43">
        <f>HOYADA!AH33</f>
        <v>119.99039999999999</v>
      </c>
      <c r="F21" s="43">
        <f>FARMASTOP!AH33</f>
        <v>22.5504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3059.7552000000001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580.76</v>
      </c>
      <c r="C26" s="43">
        <f>MODELO!AH38</f>
        <v>27.82</v>
      </c>
      <c r="D26" s="43">
        <f>EXQUISITECES!AH38</f>
        <v>20.13</v>
      </c>
      <c r="E26" s="43">
        <f>HOYADA!AH38</f>
        <v>25.86</v>
      </c>
      <c r="F26" s="43">
        <f>FARMASTOP!AH38</f>
        <v>4.8600000000000003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659.43000000000006</v>
      </c>
    </row>
    <row r="27" spans="1:10" x14ac:dyDescent="0.25">
      <c r="A27" s="48" t="s">
        <v>42</v>
      </c>
      <c r="B27" s="43">
        <f>AUTOMERCADO!AH39</f>
        <v>2694.7263999999996</v>
      </c>
      <c r="C27" s="43">
        <f>MODELO!AH39</f>
        <v>129.0848</v>
      </c>
      <c r="D27" s="43">
        <f>EXQUISITECES!AH39</f>
        <v>93.403199999999984</v>
      </c>
      <c r="E27" s="43">
        <f>HOYADA!AH39</f>
        <v>119.99039999999999</v>
      </c>
      <c r="F27" s="43">
        <f>FARMASTOP!AH39</f>
        <v>22.5504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3059.7552000000001</v>
      </c>
    </row>
    <row r="28" spans="1:10" x14ac:dyDescent="0.25">
      <c r="A28" s="46" t="s">
        <v>43</v>
      </c>
      <c r="B28" s="43">
        <f>AUTOMERCADO!AH40</f>
        <v>205.04999999999998</v>
      </c>
      <c r="C28" s="43">
        <f>MODELO!AH40</f>
        <v>6</v>
      </c>
      <c r="D28" s="43">
        <f>EXQUISITECES!AH40</f>
        <v>0</v>
      </c>
      <c r="E28" s="43">
        <f>HOYADA!AH40</f>
        <v>0</v>
      </c>
      <c r="F28" s="43">
        <f>FARMASTOP!AH40</f>
        <v>18.14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229.19</v>
      </c>
    </row>
    <row r="29" spans="1:10" x14ac:dyDescent="0.25">
      <c r="A29" s="46" t="s">
        <v>44</v>
      </c>
      <c r="B29" s="43">
        <f>AUTOMERCADO!AH41</f>
        <v>951.4319999999999</v>
      </c>
      <c r="C29" s="43">
        <f>MODELO!AH41</f>
        <v>27.839999999999996</v>
      </c>
      <c r="D29" s="43">
        <f>EXQUISITECES!AH41</f>
        <v>0</v>
      </c>
      <c r="E29" s="43">
        <f>HOYADA!AH41</f>
        <v>0</v>
      </c>
      <c r="F29" s="43">
        <f>FARMASTOP!AH41</f>
        <v>84.169600000000003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1063.4415999999999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205.04999999999998</v>
      </c>
      <c r="C34" s="43">
        <f>MODELO!AH46</f>
        <v>6</v>
      </c>
      <c r="D34" s="43">
        <f>EXQUISITECES!AH46</f>
        <v>0</v>
      </c>
      <c r="E34" s="43">
        <f>HOYADA!AH46</f>
        <v>0</v>
      </c>
      <c r="F34" s="43">
        <f>FARMASTOP!AH46</f>
        <v>18.14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229.19</v>
      </c>
    </row>
    <row r="35" spans="1:10" x14ac:dyDescent="0.25">
      <c r="A35" s="48" t="s">
        <v>48</v>
      </c>
      <c r="B35" s="43">
        <f>AUTOMERCADO!AH47</f>
        <v>951.4319999999999</v>
      </c>
      <c r="C35" s="43">
        <f>MODELO!AH47</f>
        <v>27.839999999999996</v>
      </c>
      <c r="D35" s="43">
        <f>EXQUISITECES!AH47</f>
        <v>0</v>
      </c>
      <c r="E35" s="43">
        <f>HOYADA!AH47</f>
        <v>0</v>
      </c>
      <c r="F35" s="43">
        <f>FARMASTOP!AH47</f>
        <v>84.169600000000003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1063.4415999999999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13252.190000000002</v>
      </c>
      <c r="C37" s="43">
        <f>MODELO!AH49</f>
        <v>7195.3300000000008</v>
      </c>
      <c r="D37" s="43">
        <f>EXQUISITECES!AH49</f>
        <v>2862.6</v>
      </c>
      <c r="E37" s="43">
        <f>HOYADA!AH49</f>
        <v>3269.95</v>
      </c>
      <c r="F37" s="43">
        <f>FARMASTOP!AH49</f>
        <v>1072.04</v>
      </c>
      <c r="G37" s="43">
        <f>BOCAS!AH49</f>
        <v>147.44</v>
      </c>
      <c r="H37" s="43">
        <f>LAGUNETICA!AH49</f>
        <v>1256.24</v>
      </c>
      <c r="I37" s="43">
        <f>SANANTONIO!AH49</f>
        <v>0</v>
      </c>
      <c r="J37" s="43">
        <f t="shared" si="0"/>
        <v>29055.790000000005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2919.92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2919.92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1764.32</v>
      </c>
      <c r="I40" s="43">
        <f>SANANTONIO!AH52</f>
        <v>0</v>
      </c>
      <c r="J40" s="43">
        <f t="shared" si="0"/>
        <v>1764.32</v>
      </c>
    </row>
    <row r="41" spans="1:10" x14ac:dyDescent="0.25">
      <c r="A41" s="74" t="s">
        <v>18</v>
      </c>
      <c r="B41" s="43">
        <f>AUTOMERCADO!AH53</f>
        <v>3575.1200000000003</v>
      </c>
      <c r="C41" s="43">
        <f>MODELO!AH53</f>
        <v>3173.4599999999996</v>
      </c>
      <c r="D41" s="43">
        <f>EXQUISITECES!AH53</f>
        <v>1346.38</v>
      </c>
      <c r="E41" s="43">
        <f>HOYADA!AH53</f>
        <v>2772.06</v>
      </c>
      <c r="F41" s="43">
        <f>FARMASTOP!AH53</f>
        <v>4.2699999999999996</v>
      </c>
      <c r="G41" s="43">
        <f>BOCAS!AH53</f>
        <v>343.4</v>
      </c>
      <c r="H41" s="43">
        <f>LAGUNETICA!AH53</f>
        <v>2198.48</v>
      </c>
      <c r="I41" s="43">
        <f>SANANTONIO!AH53</f>
        <v>0</v>
      </c>
      <c r="J41" s="43">
        <f t="shared" si="0"/>
        <v>13413.17</v>
      </c>
    </row>
    <row r="42" spans="1:10" x14ac:dyDescent="0.25">
      <c r="A42" s="74" t="s">
        <v>114</v>
      </c>
      <c r="B42" s="43">
        <f>AUTOMERCADO!AH54</f>
        <v>3736.93</v>
      </c>
      <c r="C42" s="43">
        <f>MODELO!AH54</f>
        <v>337.24</v>
      </c>
      <c r="D42" s="43">
        <f>EXQUISITECES!AH54</f>
        <v>353.41</v>
      </c>
      <c r="E42" s="43">
        <f>HOYADA!AH54</f>
        <v>6.48</v>
      </c>
      <c r="F42" s="43">
        <f>FARMASTOP!AH54</f>
        <v>0</v>
      </c>
      <c r="G42" s="43">
        <f>BOCAS!AH54</f>
        <v>13.95</v>
      </c>
      <c r="H42" s="43">
        <f>LAGUNETICA!AH54</f>
        <v>0</v>
      </c>
      <c r="I42" s="43">
        <f>SANANTONIO!AH54</f>
        <v>0</v>
      </c>
      <c r="J42" s="43">
        <f t="shared" si="0"/>
        <v>4448.0099999999993</v>
      </c>
    </row>
    <row r="43" spans="1:10" x14ac:dyDescent="0.25">
      <c r="A43" s="74" t="s">
        <v>52</v>
      </c>
      <c r="B43" s="43">
        <f>AUTOMERCADO!AH55</f>
        <v>1022.7599999999999</v>
      </c>
      <c r="C43" s="43">
        <f>MODELO!AH55</f>
        <v>107.71000000000001</v>
      </c>
      <c r="D43" s="43">
        <f>EXQUISITECES!AH55</f>
        <v>5.1100000000000003</v>
      </c>
      <c r="E43" s="43">
        <f>HOYADA!AH55</f>
        <v>14.43</v>
      </c>
      <c r="F43" s="43">
        <f>FARMASTOP!AH55</f>
        <v>82.91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1232.9199999999998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46.89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46.89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124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124</v>
      </c>
    </row>
    <row r="50" spans="1:10" x14ac:dyDescent="0.25">
      <c r="A50" s="46" t="s">
        <v>4</v>
      </c>
      <c r="B50" s="43">
        <f>AUTOMERCADO!AH62</f>
        <v>974.4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2640.5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3614.9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50323.308399999987</v>
      </c>
      <c r="C52" s="75">
        <f>MODELO!AH64</f>
        <v>22621.614799999999</v>
      </c>
      <c r="D52" s="75">
        <f>EXQUISITECES!AH64</f>
        <v>8963.9431999999997</v>
      </c>
      <c r="E52" s="75">
        <f>HOYADA!AH64</f>
        <v>9264.9203999999991</v>
      </c>
      <c r="F52" s="75">
        <f>FARMASTOP!AH64</f>
        <v>4968.1000000000004</v>
      </c>
      <c r="G52" s="75">
        <f>BOCAS!AH64</f>
        <v>1309.4999999999998</v>
      </c>
      <c r="H52" s="75">
        <f>LAGUNETICA!AH64</f>
        <v>9520.1999999999989</v>
      </c>
      <c r="I52" s="75">
        <f>SANANTONIO!AH64</f>
        <v>0</v>
      </c>
      <c r="J52" s="75">
        <f t="shared" si="0"/>
        <v>106971.58679999999</v>
      </c>
    </row>
    <row r="53" spans="1:10" x14ac:dyDescent="0.25">
      <c r="A53" s="56" t="s">
        <v>3</v>
      </c>
      <c r="B53" s="43">
        <f>B2</f>
        <v>50251.000000000007</v>
      </c>
      <c r="C53" s="43">
        <f t="shared" ref="C53:I53" si="1">C2</f>
        <v>22449.79</v>
      </c>
      <c r="D53" s="43">
        <f t="shared" si="1"/>
        <v>8935.17</v>
      </c>
      <c r="E53" s="43">
        <f t="shared" si="1"/>
        <v>9256.02</v>
      </c>
      <c r="F53" s="43">
        <f t="shared" si="1"/>
        <v>4964.79</v>
      </c>
      <c r="G53" s="43">
        <f t="shared" si="1"/>
        <v>1278.29</v>
      </c>
      <c r="H53" s="43">
        <f t="shared" si="1"/>
        <v>9506.0700000000015</v>
      </c>
      <c r="I53" s="43">
        <f t="shared" si="1"/>
        <v>0</v>
      </c>
      <c r="J53" s="43">
        <f>J2</f>
        <v>106641.13</v>
      </c>
    </row>
    <row r="54" spans="1:10" x14ac:dyDescent="0.25">
      <c r="A54" s="58" t="s">
        <v>95</v>
      </c>
      <c r="B54" s="43">
        <f>+B52-B53</f>
        <v>72.308399999979883</v>
      </c>
      <c r="C54" s="43">
        <f t="shared" ref="C54:I54" si="2">+C52-C53</f>
        <v>171.8247999999985</v>
      </c>
      <c r="D54" s="43">
        <f t="shared" si="2"/>
        <v>28.773199999999633</v>
      </c>
      <c r="E54" s="43">
        <f t="shared" si="2"/>
        <v>8.9003999999986263</v>
      </c>
      <c r="F54" s="43">
        <f t="shared" si="2"/>
        <v>3.3100000000004002</v>
      </c>
      <c r="G54" s="43">
        <f t="shared" si="2"/>
        <v>31.209999999999809</v>
      </c>
      <c r="H54" s="43">
        <f t="shared" si="2"/>
        <v>14.129999999997381</v>
      </c>
      <c r="I54" s="43">
        <f t="shared" si="2"/>
        <v>0</v>
      </c>
      <c r="J54" s="43">
        <f>+J52-J53</f>
        <v>330.45679999998538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59" activePane="bottomRight" state="frozen"/>
      <selection pane="topRight" activeCell="B1" sqref="B1"/>
      <selection pane="bottomLeft" activeCell="A5" sqref="A5"/>
      <selection pane="bottomRight" activeCell="AK77" sqref="AK7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75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64</v>
      </c>
      <c r="M11" s="5" t="s">
        <v>66</v>
      </c>
      <c r="N11" s="5" t="s">
        <v>70</v>
      </c>
      <c r="O11" s="5" t="s">
        <v>72</v>
      </c>
      <c r="P11" s="5" t="s">
        <v>76</v>
      </c>
      <c r="Q11" s="5" t="s">
        <v>80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817.62</v>
      </c>
      <c r="C12" s="26">
        <v>2126.83</v>
      </c>
      <c r="D12" s="26">
        <v>1972.85</v>
      </c>
      <c r="E12" s="26">
        <v>2556.19</v>
      </c>
      <c r="F12" s="26">
        <v>3736.61</v>
      </c>
      <c r="G12" s="26">
        <v>809.1</v>
      </c>
      <c r="H12" s="26">
        <v>3602.71</v>
      </c>
      <c r="I12" s="26">
        <v>3937.26</v>
      </c>
      <c r="J12" s="26">
        <v>4477.28</v>
      </c>
      <c r="K12" s="26">
        <v>4937.0600000000004</v>
      </c>
      <c r="L12" s="26">
        <v>5130.1400000000003</v>
      </c>
      <c r="M12" s="26">
        <v>5260</v>
      </c>
      <c r="N12" s="26">
        <v>3029.09</v>
      </c>
      <c r="O12" s="26">
        <v>5877.42</v>
      </c>
      <c r="P12" s="26">
        <v>1527.98</v>
      </c>
      <c r="Q12" s="26">
        <v>452.86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50251.000000000007</v>
      </c>
      <c r="AI12" s="26">
        <v>41384.230000000003</v>
      </c>
      <c r="AJ12" s="69">
        <f>+AI12-AH12</f>
        <v>-8866.7700000000041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104.5</v>
      </c>
      <c r="C15" s="23"/>
      <c r="D15" s="23">
        <v>82.5</v>
      </c>
      <c r="E15" s="23">
        <v>18.55</v>
      </c>
      <c r="F15" s="23"/>
      <c r="G15" s="23">
        <v>8.6999999999999993</v>
      </c>
      <c r="H15" s="23"/>
      <c r="I15" s="23">
        <v>101</v>
      </c>
      <c r="J15" s="23">
        <v>136.9</v>
      </c>
      <c r="K15" s="23">
        <v>4</v>
      </c>
      <c r="L15" s="23">
        <v>89.2</v>
      </c>
      <c r="M15" s="23"/>
      <c r="N15" s="23"/>
      <c r="O15" s="23"/>
      <c r="P15" s="23">
        <v>16.899999999999999</v>
      </c>
      <c r="Q15" s="23">
        <v>5.5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567.75</v>
      </c>
    </row>
    <row r="16" spans="1:36" s="32" customFormat="1" x14ac:dyDescent="0.25">
      <c r="A16" s="30" t="s">
        <v>20</v>
      </c>
      <c r="B16" s="31">
        <v>47</v>
      </c>
      <c r="C16" s="31">
        <v>342</v>
      </c>
      <c r="D16" s="31">
        <v>222</v>
      </c>
      <c r="E16" s="31">
        <v>203</v>
      </c>
      <c r="F16" s="31">
        <v>293</v>
      </c>
      <c r="G16" s="31">
        <v>58</v>
      </c>
      <c r="H16" s="31">
        <v>383</v>
      </c>
      <c r="I16" s="31">
        <v>383</v>
      </c>
      <c r="J16" s="31">
        <v>101</v>
      </c>
      <c r="K16" s="31">
        <v>355</v>
      </c>
      <c r="L16" s="31">
        <v>486</v>
      </c>
      <c r="M16" s="31">
        <v>839</v>
      </c>
      <c r="N16" s="31">
        <v>351</v>
      </c>
      <c r="O16" s="31">
        <v>850</v>
      </c>
      <c r="P16" s="31">
        <v>119</v>
      </c>
      <c r="Q16" s="31">
        <v>43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5075</v>
      </c>
      <c r="AJ16" s="70"/>
    </row>
    <row r="17" spans="1:36" s="47" customFormat="1" x14ac:dyDescent="0.25">
      <c r="A17" s="46" t="s">
        <v>27</v>
      </c>
      <c r="B17" s="22">
        <f>B16*$B$8</f>
        <v>218.07999999999998</v>
      </c>
      <c r="C17" s="22">
        <f>C16*$B$8</f>
        <v>1586.8799999999999</v>
      </c>
      <c r="D17" s="22">
        <f t="shared" ref="D17:L17" si="2">D16*$B$8</f>
        <v>1030.08</v>
      </c>
      <c r="E17" s="22">
        <f t="shared" si="2"/>
        <v>941.92</v>
      </c>
      <c r="F17" s="22">
        <f t="shared" si="2"/>
        <v>1359.52</v>
      </c>
      <c r="G17" s="22">
        <f t="shared" si="2"/>
        <v>269.12</v>
      </c>
      <c r="H17" s="22">
        <f t="shared" si="2"/>
        <v>1777.12</v>
      </c>
      <c r="I17" s="22">
        <f t="shared" si="2"/>
        <v>1777.12</v>
      </c>
      <c r="J17" s="22">
        <f t="shared" si="2"/>
        <v>468.64</v>
      </c>
      <c r="K17" s="22">
        <f t="shared" si="2"/>
        <v>1647.1999999999998</v>
      </c>
      <c r="L17" s="22">
        <f t="shared" si="2"/>
        <v>2255.04</v>
      </c>
      <c r="M17" s="22">
        <f t="shared" ref="M17:R17" si="3">M16*$B$8</f>
        <v>3892.9599999999996</v>
      </c>
      <c r="N17" s="22">
        <f t="shared" si="3"/>
        <v>1628.6399999999999</v>
      </c>
      <c r="O17" s="22">
        <f t="shared" si="3"/>
        <v>3943.9999999999995</v>
      </c>
      <c r="P17" s="22">
        <f t="shared" si="3"/>
        <v>552.16</v>
      </c>
      <c r="Q17" s="22">
        <f t="shared" si="3"/>
        <v>199.51999999999998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23548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47</v>
      </c>
      <c r="C22" s="20">
        <f t="shared" ref="C22:L22" si="11">+C16+C18+C20</f>
        <v>342</v>
      </c>
      <c r="D22" s="20">
        <f t="shared" si="11"/>
        <v>222</v>
      </c>
      <c r="E22" s="20">
        <f t="shared" si="11"/>
        <v>203</v>
      </c>
      <c r="F22" s="20">
        <f t="shared" si="11"/>
        <v>293</v>
      </c>
      <c r="G22" s="20">
        <f t="shared" si="11"/>
        <v>58</v>
      </c>
      <c r="H22" s="20">
        <f t="shared" si="11"/>
        <v>383</v>
      </c>
      <c r="I22" s="20">
        <f t="shared" si="11"/>
        <v>383</v>
      </c>
      <c r="J22" s="20">
        <f t="shared" si="11"/>
        <v>101</v>
      </c>
      <c r="K22" s="20">
        <f t="shared" si="11"/>
        <v>355</v>
      </c>
      <c r="L22" s="20">
        <f t="shared" si="11"/>
        <v>486</v>
      </c>
      <c r="M22" s="20">
        <f t="shared" ref="M22:S22" si="12">+M16+M18+M20</f>
        <v>839</v>
      </c>
      <c r="N22" s="20">
        <f t="shared" si="12"/>
        <v>351</v>
      </c>
      <c r="O22" s="20">
        <f t="shared" si="12"/>
        <v>850</v>
      </c>
      <c r="P22" s="20">
        <f t="shared" si="12"/>
        <v>119</v>
      </c>
      <c r="Q22" s="20">
        <f t="shared" si="12"/>
        <v>43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5075</v>
      </c>
    </row>
    <row r="23" spans="1:36" s="47" customFormat="1" x14ac:dyDescent="0.25">
      <c r="A23" s="48" t="s">
        <v>26</v>
      </c>
      <c r="B23" s="19">
        <f>+B17+B19+B21</f>
        <v>218.07999999999998</v>
      </c>
      <c r="C23" s="19">
        <f t="shared" ref="C23:L23" si="14">+C17+C19+C21</f>
        <v>1586.8799999999999</v>
      </c>
      <c r="D23" s="19">
        <f t="shared" si="14"/>
        <v>1030.08</v>
      </c>
      <c r="E23" s="19">
        <f t="shared" si="14"/>
        <v>941.92</v>
      </c>
      <c r="F23" s="19">
        <f t="shared" si="14"/>
        <v>1359.52</v>
      </c>
      <c r="G23" s="19">
        <f t="shared" si="14"/>
        <v>269.12</v>
      </c>
      <c r="H23" s="19">
        <f t="shared" si="14"/>
        <v>1777.12</v>
      </c>
      <c r="I23" s="19">
        <f t="shared" si="14"/>
        <v>1777.12</v>
      </c>
      <c r="J23" s="19">
        <f t="shared" si="14"/>
        <v>468.64</v>
      </c>
      <c r="K23" s="19">
        <f t="shared" si="14"/>
        <v>1647.1999999999998</v>
      </c>
      <c r="L23" s="19">
        <f t="shared" si="14"/>
        <v>2255.04</v>
      </c>
      <c r="M23" s="19">
        <f t="shared" ref="M23:S23" si="15">+M17+M19+M21</f>
        <v>3892.9599999999996</v>
      </c>
      <c r="N23" s="19">
        <f t="shared" si="15"/>
        <v>1628.6399999999999</v>
      </c>
      <c r="O23" s="19">
        <f t="shared" si="15"/>
        <v>3943.9999999999995</v>
      </c>
      <c r="P23" s="19">
        <f t="shared" si="15"/>
        <v>552.16</v>
      </c>
      <c r="Q23" s="19">
        <f t="shared" si="15"/>
        <v>199.51999999999998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23548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>
        <v>93.93</v>
      </c>
      <c r="C32" s="36"/>
      <c r="D32" s="36"/>
      <c r="E32" s="36"/>
      <c r="F32" s="36">
        <v>220.99</v>
      </c>
      <c r="G32" s="36"/>
      <c r="H32" s="36">
        <v>55.81</v>
      </c>
      <c r="I32" s="36"/>
      <c r="J32" s="36"/>
      <c r="K32" s="36"/>
      <c r="L32" s="36">
        <v>170.03</v>
      </c>
      <c r="M32" s="37"/>
      <c r="N32" s="37"/>
      <c r="O32" s="37">
        <v>40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580.76</v>
      </c>
    </row>
    <row r="33" spans="1:34" s="47" customFormat="1" x14ac:dyDescent="0.25">
      <c r="A33" s="46" t="s">
        <v>35</v>
      </c>
      <c r="B33" s="22">
        <f>B32*$B$8</f>
        <v>435.83519999999999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1025.3935999999999</v>
      </c>
      <c r="G33" s="22">
        <f t="shared" si="30"/>
        <v>0</v>
      </c>
      <c r="H33" s="22">
        <f t="shared" si="30"/>
        <v>258.95839999999998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788.93919999999991</v>
      </c>
      <c r="M33" s="22">
        <f t="shared" ref="M33:R33" si="31">M32*$B$8</f>
        <v>0</v>
      </c>
      <c r="N33" s="22">
        <f t="shared" si="31"/>
        <v>0</v>
      </c>
      <c r="O33" s="22">
        <f t="shared" si="31"/>
        <v>185.6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2694.7263999999996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93.93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220.99</v>
      </c>
      <c r="G38" s="20">
        <f t="shared" si="39"/>
        <v>0</v>
      </c>
      <c r="H38" s="20">
        <f t="shared" si="39"/>
        <v>55.81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170.03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40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580.76</v>
      </c>
    </row>
    <row r="39" spans="1:34" s="47" customFormat="1" x14ac:dyDescent="0.25">
      <c r="A39" s="48" t="s">
        <v>42</v>
      </c>
      <c r="B39" s="19">
        <f>+B33+B35+B37</f>
        <v>435.83519999999999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1025.3935999999999</v>
      </c>
      <c r="G39" s="19">
        <f t="shared" si="42"/>
        <v>0</v>
      </c>
      <c r="H39" s="19">
        <f t="shared" si="42"/>
        <v>258.95839999999998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788.93919999999991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185.6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2694.7263999999996</v>
      </c>
    </row>
    <row r="40" spans="1:34" x14ac:dyDescent="0.25">
      <c r="A40" s="13" t="s">
        <v>43</v>
      </c>
      <c r="B40" s="36"/>
      <c r="C40" s="36"/>
      <c r="D40" s="36"/>
      <c r="E40" s="36">
        <v>78.02</v>
      </c>
      <c r="F40" s="36"/>
      <c r="G40" s="36">
        <v>114</v>
      </c>
      <c r="H40" s="36"/>
      <c r="I40" s="36"/>
      <c r="J40" s="36"/>
      <c r="K40" s="36">
        <v>9.57</v>
      </c>
      <c r="L40" s="36"/>
      <c r="M40" s="36"/>
      <c r="N40" s="36">
        <v>3.46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205.04999999999998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362.01279999999997</v>
      </c>
      <c r="F41" s="22">
        <f t="shared" si="45"/>
        <v>0</v>
      </c>
      <c r="G41" s="22">
        <f t="shared" si="45"/>
        <v>528.95999999999992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44.404800000000002</v>
      </c>
      <c r="L41" s="22">
        <f t="shared" si="45"/>
        <v>0</v>
      </c>
      <c r="M41" s="22">
        <f t="shared" ref="M41:R41" si="46">M40*$B$8</f>
        <v>0</v>
      </c>
      <c r="N41" s="22">
        <f t="shared" si="46"/>
        <v>16.054399999999998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951.4319999999999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78.02</v>
      </c>
      <c r="F46" s="20">
        <f t="shared" si="54"/>
        <v>0</v>
      </c>
      <c r="G46" s="20">
        <f t="shared" si="54"/>
        <v>114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9.57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3.46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205.04999999999998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362.01279999999997</v>
      </c>
      <c r="F47" s="19">
        <f t="shared" si="57"/>
        <v>0</v>
      </c>
      <c r="G47" s="19">
        <f t="shared" si="57"/>
        <v>528.95999999999992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44.404800000000002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16.054399999999998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951.4319999999999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/>
      <c r="C49" s="44">
        <v>247.9</v>
      </c>
      <c r="D49" s="44">
        <v>405.8</v>
      </c>
      <c r="E49" s="44">
        <v>845.33</v>
      </c>
      <c r="F49" s="44">
        <v>676.32</v>
      </c>
      <c r="G49" s="44">
        <v>3.55</v>
      </c>
      <c r="H49" s="44">
        <v>547.85</v>
      </c>
      <c r="I49" s="44">
        <v>1499.37</v>
      </c>
      <c r="J49" s="44">
        <v>1898.07</v>
      </c>
      <c r="K49" s="44">
        <v>2952.52</v>
      </c>
      <c r="L49" s="44"/>
      <c r="M49" s="45">
        <v>982.28</v>
      </c>
      <c r="N49" s="45">
        <v>1400.09</v>
      </c>
      <c r="O49" s="45">
        <v>849.15</v>
      </c>
      <c r="P49" s="45">
        <v>781.28</v>
      </c>
      <c r="Q49" s="45">
        <v>162.68</v>
      </c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13252.190000000002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/>
      <c r="C53" s="44"/>
      <c r="D53" s="44">
        <v>2.44</v>
      </c>
      <c r="E53" s="44"/>
      <c r="F53" s="44"/>
      <c r="G53" s="44"/>
      <c r="H53" s="44">
        <v>964.51</v>
      </c>
      <c r="I53" s="44"/>
      <c r="J53" s="44">
        <v>1784.19</v>
      </c>
      <c r="K53" s="44"/>
      <c r="L53" s="44"/>
      <c r="M53" s="45"/>
      <c r="N53" s="45"/>
      <c r="O53" s="45">
        <v>766.59</v>
      </c>
      <c r="P53" s="45"/>
      <c r="Q53" s="45">
        <v>57.39</v>
      </c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3575.1200000000003</v>
      </c>
    </row>
    <row r="54" spans="1:34" x14ac:dyDescent="0.25">
      <c r="A54" s="17" t="s">
        <v>114</v>
      </c>
      <c r="B54" s="44">
        <v>59.46</v>
      </c>
      <c r="C54" s="44">
        <v>332.32</v>
      </c>
      <c r="D54" s="44">
        <v>454.67</v>
      </c>
      <c r="E54" s="44">
        <v>388.59</v>
      </c>
      <c r="F54" s="44">
        <v>679.03</v>
      </c>
      <c r="G54" s="44"/>
      <c r="H54" s="44"/>
      <c r="I54" s="44"/>
      <c r="J54" s="44"/>
      <c r="K54" s="44">
        <v>159.32</v>
      </c>
      <c r="L54" s="44">
        <v>1029.75</v>
      </c>
      <c r="M54" s="45">
        <v>346.39</v>
      </c>
      <c r="N54" s="45"/>
      <c r="O54" s="45">
        <v>183.03</v>
      </c>
      <c r="P54" s="45">
        <v>65</v>
      </c>
      <c r="Q54" s="45">
        <v>39.369999999999997</v>
      </c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3736.93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>
        <v>77.459999999999994</v>
      </c>
      <c r="I55" s="44">
        <v>561.41999999999996</v>
      </c>
      <c r="J55" s="44">
        <v>193.67</v>
      </c>
      <c r="K55" s="44">
        <v>131.28</v>
      </c>
      <c r="L55" s="44"/>
      <c r="M55" s="45">
        <v>58.93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1022.7599999999999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>
        <v>974.4</v>
      </c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974.4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817.87519999999995</v>
      </c>
      <c r="C64" s="53">
        <f t="shared" ref="C64:AG64" si="61">+C15+C23+C31+C39+C47+C48+C49+C50+C51+C52+C53+C54+C55+C56+C57+C58+C59+C60+C61+C62+C63</f>
        <v>2167.1</v>
      </c>
      <c r="D64" s="53">
        <f t="shared" si="61"/>
        <v>1975.49</v>
      </c>
      <c r="E64" s="53">
        <f t="shared" si="61"/>
        <v>2556.4027999999998</v>
      </c>
      <c r="F64" s="53">
        <f t="shared" si="61"/>
        <v>3740.2636000000002</v>
      </c>
      <c r="G64" s="53">
        <f t="shared" si="61"/>
        <v>810.32999999999993</v>
      </c>
      <c r="H64" s="53">
        <f t="shared" si="61"/>
        <v>3625.8984</v>
      </c>
      <c r="I64" s="53">
        <f t="shared" si="61"/>
        <v>3938.91</v>
      </c>
      <c r="J64" s="53">
        <f t="shared" si="61"/>
        <v>4481.4699999999993</v>
      </c>
      <c r="K64" s="53">
        <f t="shared" si="61"/>
        <v>4938.724799999999</v>
      </c>
      <c r="L64" s="53">
        <f t="shared" si="61"/>
        <v>5137.3291999999992</v>
      </c>
      <c r="M64" s="53">
        <f t="shared" si="61"/>
        <v>5280.56</v>
      </c>
      <c r="N64" s="53">
        <f t="shared" si="61"/>
        <v>3044.7843999999996</v>
      </c>
      <c r="O64" s="53">
        <f t="shared" si="61"/>
        <v>5928.369999999999</v>
      </c>
      <c r="P64" s="53">
        <f t="shared" si="61"/>
        <v>1415.34</v>
      </c>
      <c r="Q64" s="53">
        <f t="shared" si="61"/>
        <v>464.46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50323.308399999987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12 D</v>
      </c>
      <c r="H66" s="55" t="str">
        <f t="shared" si="62"/>
        <v>CAJA 1 N</v>
      </c>
      <c r="I66" s="55" t="str">
        <f t="shared" si="62"/>
        <v>CAJA 2 N</v>
      </c>
      <c r="J66" s="55" t="str">
        <f t="shared" si="62"/>
        <v>CAJA 3 N</v>
      </c>
      <c r="K66" s="55" t="str">
        <f t="shared" si="62"/>
        <v>CAJA 4 N</v>
      </c>
      <c r="L66" s="55" t="str">
        <f t="shared" si="62"/>
        <v>CAJA 6 N</v>
      </c>
      <c r="M66" s="55" t="str">
        <f t="shared" si="62"/>
        <v>CAJA 7 N</v>
      </c>
      <c r="N66" s="55" t="str">
        <f t="shared" si="62"/>
        <v>CAJA 9 N</v>
      </c>
      <c r="O66" s="55" t="str">
        <f t="shared" si="62"/>
        <v>CAJA 10 N</v>
      </c>
      <c r="P66" s="55" t="str">
        <f t="shared" si="62"/>
        <v>CAJA 12 N</v>
      </c>
      <c r="Q66" s="55" t="str">
        <f t="shared" si="62"/>
        <v>CAJA 14 N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817.62</v>
      </c>
      <c r="C67" s="57">
        <f t="shared" ref="C67:L67" si="63">C12</f>
        <v>2126.83</v>
      </c>
      <c r="D67" s="57">
        <f t="shared" si="63"/>
        <v>1972.85</v>
      </c>
      <c r="E67" s="57">
        <f t="shared" si="63"/>
        <v>2556.19</v>
      </c>
      <c r="F67" s="57">
        <f t="shared" si="63"/>
        <v>3736.61</v>
      </c>
      <c r="G67" s="57">
        <f t="shared" si="63"/>
        <v>809.1</v>
      </c>
      <c r="H67" s="57">
        <f t="shared" si="63"/>
        <v>3602.71</v>
      </c>
      <c r="I67" s="57">
        <f t="shared" si="63"/>
        <v>3937.26</v>
      </c>
      <c r="J67" s="57">
        <f t="shared" si="63"/>
        <v>4477.28</v>
      </c>
      <c r="K67" s="57">
        <f t="shared" si="63"/>
        <v>4937.0600000000004</v>
      </c>
      <c r="L67" s="57">
        <f t="shared" si="63"/>
        <v>5130.1400000000003</v>
      </c>
      <c r="M67" s="57">
        <f t="shared" ref="M67:AG67" si="64">M12</f>
        <v>5260</v>
      </c>
      <c r="N67" s="57">
        <f t="shared" si="64"/>
        <v>3029.09</v>
      </c>
      <c r="O67" s="57">
        <f t="shared" si="64"/>
        <v>5877.42</v>
      </c>
      <c r="P67" s="57">
        <f t="shared" si="64"/>
        <v>1527.98</v>
      </c>
      <c r="Q67" s="57">
        <f t="shared" si="64"/>
        <v>452.86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50251.000000000007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817.62</v>
      </c>
      <c r="C69" s="59">
        <f t="shared" ref="C69:L69" si="67">+C67+C68</f>
        <v>2126.83</v>
      </c>
      <c r="D69" s="59">
        <f t="shared" si="67"/>
        <v>1972.85</v>
      </c>
      <c r="E69" s="59">
        <f t="shared" si="67"/>
        <v>2556.19</v>
      </c>
      <c r="F69" s="59">
        <f t="shared" si="67"/>
        <v>3736.61</v>
      </c>
      <c r="G69" s="59">
        <f t="shared" si="67"/>
        <v>809.1</v>
      </c>
      <c r="H69" s="59">
        <f t="shared" si="67"/>
        <v>3602.71</v>
      </c>
      <c r="I69" s="59">
        <f t="shared" si="67"/>
        <v>3937.26</v>
      </c>
      <c r="J69" s="59">
        <f t="shared" si="67"/>
        <v>4477.28</v>
      </c>
      <c r="K69" s="59">
        <f t="shared" si="67"/>
        <v>4937.0600000000004</v>
      </c>
      <c r="L69" s="59">
        <f t="shared" si="67"/>
        <v>5130.1400000000003</v>
      </c>
      <c r="M69" s="59">
        <f t="shared" ref="M69:AG69" si="68">+M67+M68</f>
        <v>5260</v>
      </c>
      <c r="N69" s="59">
        <f t="shared" si="68"/>
        <v>3029.09</v>
      </c>
      <c r="O69" s="59">
        <f t="shared" si="68"/>
        <v>5877.42</v>
      </c>
      <c r="P69" s="59">
        <f t="shared" si="68"/>
        <v>1527.98</v>
      </c>
      <c r="Q69" s="59">
        <f t="shared" si="68"/>
        <v>452.86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50251.000000000007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0.25519999999994525</v>
      </c>
      <c r="C70" s="57">
        <f t="shared" si="69"/>
        <v>40.269999999999982</v>
      </c>
      <c r="D70" s="57">
        <f t="shared" si="69"/>
        <v>2.6400000000001</v>
      </c>
      <c r="E70" s="57">
        <f t="shared" si="69"/>
        <v>0.21279999999978827</v>
      </c>
      <c r="F70" s="57">
        <f t="shared" si="69"/>
        <v>3.6536000000000968</v>
      </c>
      <c r="G70" s="57">
        <f t="shared" si="69"/>
        <v>1.2299999999999045</v>
      </c>
      <c r="H70" s="57">
        <f t="shared" si="69"/>
        <v>23.188400000000001</v>
      </c>
      <c r="I70" s="57">
        <f t="shared" si="69"/>
        <v>1.6499999999996362</v>
      </c>
      <c r="J70" s="57">
        <f t="shared" si="69"/>
        <v>4.1899999999995998</v>
      </c>
      <c r="K70" s="57">
        <f t="shared" si="69"/>
        <v>1.6647999999986496</v>
      </c>
      <c r="L70" s="57">
        <f t="shared" si="69"/>
        <v>7.1891999999988911</v>
      </c>
      <c r="M70" s="57">
        <f t="shared" ref="M70:AG70" si="70">+M64-M69</f>
        <v>20.5600000000004</v>
      </c>
      <c r="N70" s="57">
        <f t="shared" si="70"/>
        <v>15.694399999999405</v>
      </c>
      <c r="O70" s="57">
        <f t="shared" si="70"/>
        <v>50.949999999998909</v>
      </c>
      <c r="P70" s="57">
        <f t="shared" si="70"/>
        <v>-112.6400000000001</v>
      </c>
      <c r="Q70" s="57">
        <f t="shared" si="70"/>
        <v>11.599999999999966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72.308399999995174</v>
      </c>
    </row>
    <row r="71" spans="1:34" ht="101.25" customHeight="1" x14ac:dyDescent="0.25">
      <c r="A71" s="77" t="s">
        <v>96</v>
      </c>
      <c r="B71" s="14"/>
      <c r="C71" s="14" t="s">
        <v>125</v>
      </c>
      <c r="D71" s="14"/>
      <c r="E71" s="14"/>
      <c r="F71" s="14" t="s">
        <v>127</v>
      </c>
      <c r="G71" s="14"/>
      <c r="H71" s="14" t="s">
        <v>128</v>
      </c>
      <c r="I71" s="14"/>
      <c r="J71" s="14"/>
      <c r="K71" s="14"/>
      <c r="L71" s="14"/>
      <c r="M71" s="29" t="s">
        <v>129</v>
      </c>
      <c r="N71" s="29" t="s">
        <v>130</v>
      </c>
      <c r="O71" s="29" t="s">
        <v>124</v>
      </c>
      <c r="P71" s="29" t="s">
        <v>131</v>
      </c>
      <c r="Q71" s="29" t="s">
        <v>133</v>
      </c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126</v>
      </c>
      <c r="M72" s="12" t="s">
        <v>0</v>
      </c>
      <c r="P72" s="12" t="s">
        <v>132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41" activePane="bottomRight" state="frozen"/>
      <selection pane="topRight" activeCell="B1" sqref="B1"/>
      <selection pane="bottomLeft" activeCell="A5" sqref="A5"/>
      <selection pane="bottomRight" activeCell="AH50" sqref="AH5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63</v>
      </c>
      <c r="E11" s="5" t="s">
        <v>67</v>
      </c>
      <c r="F11" s="5" t="s">
        <v>69</v>
      </c>
      <c r="G11" s="5" t="s">
        <v>54</v>
      </c>
      <c r="H11" s="5" t="s">
        <v>58</v>
      </c>
      <c r="I11" s="5" t="s">
        <v>60</v>
      </c>
      <c r="J11" s="5" t="s">
        <v>64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1889.32</v>
      </c>
      <c r="C12" s="26">
        <v>60.56</v>
      </c>
      <c r="D12" s="26">
        <v>2588.2600000000002</v>
      </c>
      <c r="E12" s="26">
        <v>1282.4000000000001</v>
      </c>
      <c r="F12" s="26">
        <v>1851.85</v>
      </c>
      <c r="G12" s="26">
        <v>2993.58</v>
      </c>
      <c r="H12" s="26">
        <v>2609.9</v>
      </c>
      <c r="I12" s="26">
        <v>3196.07</v>
      </c>
      <c r="J12" s="26">
        <v>3063.65</v>
      </c>
      <c r="K12" s="26">
        <v>1863.76</v>
      </c>
      <c r="L12" s="26">
        <v>1050.44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22449.79</v>
      </c>
      <c r="AI12" s="26">
        <v>22449.77</v>
      </c>
      <c r="AJ12" s="69">
        <f>+AI12-AH12</f>
        <v>-2.0000000000436557E-2</v>
      </c>
    </row>
    <row r="13" spans="1:36" ht="19.5" customHeight="1" x14ac:dyDescent="0.25">
      <c r="A13" s="25" t="s">
        <v>117</v>
      </c>
      <c r="B13" s="26"/>
      <c r="C13" s="26"/>
      <c r="D13" s="26">
        <v>6</v>
      </c>
      <c r="E13" s="26"/>
      <c r="F13" s="26">
        <v>0</v>
      </c>
      <c r="G13" s="26"/>
      <c r="H13" s="26"/>
      <c r="I13" s="26"/>
      <c r="J13" s="26">
        <v>25.4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31.4</v>
      </c>
      <c r="AI13" s="26"/>
      <c r="AJ13" s="69">
        <f>+AI13-AH13</f>
        <v>-31.4</v>
      </c>
    </row>
    <row r="14" spans="1:36" ht="19.5" customHeight="1" x14ac:dyDescent="0.25">
      <c r="A14" s="25" t="s">
        <v>118</v>
      </c>
      <c r="B14" s="26"/>
      <c r="C14" s="26"/>
      <c r="D14" s="26">
        <v>18</v>
      </c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18</v>
      </c>
      <c r="AI14" s="26"/>
      <c r="AJ14" s="69">
        <f>+AI14-AH14</f>
        <v>-18</v>
      </c>
    </row>
    <row r="15" spans="1:36" x14ac:dyDescent="0.25">
      <c r="A15" s="13" t="s">
        <v>0</v>
      </c>
      <c r="B15" s="23">
        <v>53</v>
      </c>
      <c r="C15" s="23">
        <v>0</v>
      </c>
      <c r="D15" s="23">
        <v>0</v>
      </c>
      <c r="E15" s="23">
        <v>0</v>
      </c>
      <c r="F15" s="23">
        <v>41.5</v>
      </c>
      <c r="G15" s="23">
        <v>64.2</v>
      </c>
      <c r="H15" s="23">
        <v>0</v>
      </c>
      <c r="I15" s="23">
        <v>39.5</v>
      </c>
      <c r="J15" s="23">
        <v>31.5</v>
      </c>
      <c r="K15" s="23">
        <v>11.7</v>
      </c>
      <c r="L15" s="23">
        <v>8.5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249.89999999999998</v>
      </c>
    </row>
    <row r="16" spans="1:36" s="32" customFormat="1" x14ac:dyDescent="0.25">
      <c r="A16" s="30" t="s">
        <v>20</v>
      </c>
      <c r="B16" s="31">
        <v>116</v>
      </c>
      <c r="C16" s="31">
        <v>10</v>
      </c>
      <c r="D16" s="31">
        <v>163</v>
      </c>
      <c r="E16" s="31">
        <v>265</v>
      </c>
      <c r="F16" s="31">
        <v>80</v>
      </c>
      <c r="G16" s="31">
        <v>203</v>
      </c>
      <c r="H16" s="31">
        <v>283</v>
      </c>
      <c r="I16" s="31">
        <v>263</v>
      </c>
      <c r="J16" s="31">
        <v>186</v>
      </c>
      <c r="K16" s="31">
        <v>162</v>
      </c>
      <c r="L16" s="31">
        <v>60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1791</v>
      </c>
      <c r="AJ16" s="70"/>
    </row>
    <row r="17" spans="1:36" s="47" customFormat="1" x14ac:dyDescent="0.25">
      <c r="A17" s="46" t="s">
        <v>27</v>
      </c>
      <c r="B17" s="22">
        <f>B16*$B$8</f>
        <v>538.24</v>
      </c>
      <c r="C17" s="22">
        <f>C16*$B$8</f>
        <v>46.4</v>
      </c>
      <c r="D17" s="22">
        <f t="shared" ref="D17:AG17" si="2">D16*$B$8</f>
        <v>756.31999999999994</v>
      </c>
      <c r="E17" s="22">
        <f t="shared" si="2"/>
        <v>1229.5999999999999</v>
      </c>
      <c r="F17" s="22">
        <f t="shared" si="2"/>
        <v>371.2</v>
      </c>
      <c r="G17" s="22">
        <f t="shared" si="2"/>
        <v>941.92</v>
      </c>
      <c r="H17" s="22">
        <f t="shared" si="2"/>
        <v>1313.12</v>
      </c>
      <c r="I17" s="22">
        <f t="shared" si="2"/>
        <v>1220.32</v>
      </c>
      <c r="J17" s="22">
        <f t="shared" si="2"/>
        <v>863.04</v>
      </c>
      <c r="K17" s="22">
        <f t="shared" si="2"/>
        <v>751.68</v>
      </c>
      <c r="L17" s="22">
        <f t="shared" si="2"/>
        <v>278.39999999999998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8310.24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116</v>
      </c>
      <c r="C22" s="20">
        <f t="shared" ref="C22:AG23" si="5">+C16+C18+C20</f>
        <v>10</v>
      </c>
      <c r="D22" s="20">
        <f t="shared" si="5"/>
        <v>163</v>
      </c>
      <c r="E22" s="20">
        <f t="shared" si="5"/>
        <v>265</v>
      </c>
      <c r="F22" s="20">
        <f t="shared" si="5"/>
        <v>80</v>
      </c>
      <c r="G22" s="20">
        <f t="shared" si="5"/>
        <v>203</v>
      </c>
      <c r="H22" s="20">
        <f t="shared" si="5"/>
        <v>283</v>
      </c>
      <c r="I22" s="20">
        <f t="shared" si="5"/>
        <v>263</v>
      </c>
      <c r="J22" s="20">
        <f t="shared" si="5"/>
        <v>186</v>
      </c>
      <c r="K22" s="20">
        <f t="shared" si="5"/>
        <v>162</v>
      </c>
      <c r="L22" s="20">
        <f t="shared" si="5"/>
        <v>60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1791</v>
      </c>
    </row>
    <row r="23" spans="1:36" s="47" customFormat="1" x14ac:dyDescent="0.25">
      <c r="A23" s="48" t="s">
        <v>26</v>
      </c>
      <c r="B23" s="19">
        <f>+B17+B19+B21</f>
        <v>538.24</v>
      </c>
      <c r="C23" s="19">
        <f t="shared" si="5"/>
        <v>46.4</v>
      </c>
      <c r="D23" s="19">
        <f t="shared" si="5"/>
        <v>756.31999999999994</v>
      </c>
      <c r="E23" s="19">
        <f t="shared" si="5"/>
        <v>1229.5999999999999</v>
      </c>
      <c r="F23" s="19">
        <f t="shared" si="5"/>
        <v>371.2</v>
      </c>
      <c r="G23" s="19">
        <f t="shared" si="5"/>
        <v>941.92</v>
      </c>
      <c r="H23" s="19">
        <f t="shared" si="5"/>
        <v>1313.12</v>
      </c>
      <c r="I23" s="19">
        <f t="shared" si="5"/>
        <v>1220.32</v>
      </c>
      <c r="J23" s="19">
        <f t="shared" si="5"/>
        <v>863.04</v>
      </c>
      <c r="K23" s="19">
        <f t="shared" si="5"/>
        <v>751.68</v>
      </c>
      <c r="L23" s="19">
        <f t="shared" si="5"/>
        <v>278.39999999999998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8310.24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7.82</v>
      </c>
      <c r="C32" s="36"/>
      <c r="D32" s="36"/>
      <c r="E32" s="36"/>
      <c r="F32" s="36"/>
      <c r="G32" s="36"/>
      <c r="H32" s="36"/>
      <c r="I32" s="36"/>
      <c r="J32" s="36"/>
      <c r="K32" s="36"/>
      <c r="L32" s="36">
        <v>20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27.82</v>
      </c>
    </row>
    <row r="33" spans="1:34" s="47" customFormat="1" x14ac:dyDescent="0.25">
      <c r="A33" s="46" t="s">
        <v>35</v>
      </c>
      <c r="B33" s="22">
        <f>B32*$B$8</f>
        <v>36.284799999999997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92.8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129.0848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7.82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20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27.82</v>
      </c>
    </row>
    <row r="39" spans="1:34" s="47" customFormat="1" x14ac:dyDescent="0.25">
      <c r="A39" s="48" t="s">
        <v>42</v>
      </c>
      <c r="B39" s="19">
        <f>+B33+B35+B37</f>
        <v>36.284799999999997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92.8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129.0848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6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27.839999999999996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27.839999999999996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6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27.839999999999996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27.839999999999996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262.47000000000003</v>
      </c>
      <c r="C49" s="44">
        <v>16.3</v>
      </c>
      <c r="D49" s="44">
        <v>93.23</v>
      </c>
      <c r="E49" s="44">
        <v>65.86</v>
      </c>
      <c r="F49" s="44">
        <v>95.4</v>
      </c>
      <c r="G49" s="44">
        <v>1554.89</v>
      </c>
      <c r="H49" s="44">
        <v>908.99</v>
      </c>
      <c r="I49" s="44">
        <v>1419.76</v>
      </c>
      <c r="J49" s="44">
        <v>1331.26</v>
      </c>
      <c r="K49" s="44">
        <v>1080.8900000000001</v>
      </c>
      <c r="L49" s="44">
        <v>366.28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7195.3300000000008</v>
      </c>
    </row>
    <row r="50" spans="1:34" x14ac:dyDescent="0.25">
      <c r="A50" s="17" t="s">
        <v>1</v>
      </c>
      <c r="B50" s="44">
        <v>715.81</v>
      </c>
      <c r="C50" s="44"/>
      <c r="D50" s="44">
        <v>1130.83</v>
      </c>
      <c r="E50" s="44"/>
      <c r="F50" s="44">
        <v>1073.28</v>
      </c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2919.92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288.89</v>
      </c>
      <c r="C53" s="44">
        <v>0</v>
      </c>
      <c r="D53" s="44">
        <v>600.92999999999995</v>
      </c>
      <c r="E53" s="44"/>
      <c r="F53" s="44">
        <v>139.36000000000001</v>
      </c>
      <c r="G53" s="44">
        <v>392.12</v>
      </c>
      <c r="H53" s="44">
        <v>422.54</v>
      </c>
      <c r="I53" s="44">
        <v>460.97</v>
      </c>
      <c r="J53" s="44">
        <v>562.11</v>
      </c>
      <c r="K53" s="44"/>
      <c r="L53" s="44">
        <v>306.54000000000002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3173.4599999999996</v>
      </c>
    </row>
    <row r="54" spans="1:34" x14ac:dyDescent="0.25">
      <c r="A54" s="17" t="s">
        <v>114</v>
      </c>
      <c r="B54" s="44"/>
      <c r="C54" s="44"/>
      <c r="D54" s="44"/>
      <c r="E54" s="44">
        <v>20.18</v>
      </c>
      <c r="F54" s="44">
        <v>14.8</v>
      </c>
      <c r="G54" s="44"/>
      <c r="H54" s="44"/>
      <c r="I54" s="44"/>
      <c r="J54" s="44">
        <v>302.26</v>
      </c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337.24</v>
      </c>
    </row>
    <row r="55" spans="1:34" x14ac:dyDescent="0.25">
      <c r="A55" s="17" t="s">
        <v>52</v>
      </c>
      <c r="B55" s="44">
        <v>0</v>
      </c>
      <c r="C55" s="44"/>
      <c r="D55" s="44">
        <v>0</v>
      </c>
      <c r="E55" s="44">
        <v>0</v>
      </c>
      <c r="F55" s="44"/>
      <c r="G55" s="44">
        <v>39.590000000000003</v>
      </c>
      <c r="H55" s="44">
        <v>14.67</v>
      </c>
      <c r="I55" s="44">
        <v>33.01</v>
      </c>
      <c r="J55" s="44"/>
      <c r="K55" s="44">
        <v>20.440000000000001</v>
      </c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107.71000000000001</v>
      </c>
    </row>
    <row r="56" spans="1:34" x14ac:dyDescent="0.25">
      <c r="A56" s="17" t="s">
        <v>2</v>
      </c>
      <c r="B56" s="44"/>
      <c r="C56" s="44"/>
      <c r="D56" s="44">
        <v>46.89</v>
      </c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46.89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>
        <v>124</v>
      </c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124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1894.6947999999998</v>
      </c>
      <c r="C64" s="53">
        <f t="shared" ref="C64:AG64" si="21">+C15+C23+C31+C39+C47+C48+C49+C50+C51+C52+C53+C54+C55+C56+C57+C58+C59+C60+C61+C62+C63</f>
        <v>62.7</v>
      </c>
      <c r="D64" s="53">
        <f t="shared" si="21"/>
        <v>2628.2</v>
      </c>
      <c r="E64" s="53">
        <f t="shared" si="21"/>
        <v>1315.6399999999999</v>
      </c>
      <c r="F64" s="53">
        <f t="shared" si="21"/>
        <v>1859.5400000000002</v>
      </c>
      <c r="G64" s="53">
        <f t="shared" si="21"/>
        <v>2992.7200000000003</v>
      </c>
      <c r="H64" s="53">
        <f t="shared" si="21"/>
        <v>2659.3199999999997</v>
      </c>
      <c r="I64" s="53">
        <f t="shared" si="21"/>
        <v>3201.4000000000005</v>
      </c>
      <c r="J64" s="53">
        <f t="shared" si="21"/>
        <v>3090.17</v>
      </c>
      <c r="K64" s="53">
        <f t="shared" si="21"/>
        <v>1864.71</v>
      </c>
      <c r="L64" s="53">
        <f t="shared" si="21"/>
        <v>1052.52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22621.614799999999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6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3 N</v>
      </c>
      <c r="I66" s="55" t="str">
        <f t="shared" si="22"/>
        <v>CAJA 4 N</v>
      </c>
      <c r="J66" s="55" t="str">
        <f t="shared" si="22"/>
        <v>CAJA 6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1889.32</v>
      </c>
      <c r="C67" s="57">
        <f t="shared" ref="C67:L67" si="23">C12</f>
        <v>60.56</v>
      </c>
      <c r="D67" s="57">
        <f t="shared" si="23"/>
        <v>2588.2600000000002</v>
      </c>
      <c r="E67" s="57">
        <f t="shared" si="23"/>
        <v>1282.4000000000001</v>
      </c>
      <c r="F67" s="57">
        <f t="shared" si="23"/>
        <v>1851.85</v>
      </c>
      <c r="G67" s="57">
        <f t="shared" si="23"/>
        <v>2993.58</v>
      </c>
      <c r="H67" s="57">
        <f t="shared" si="23"/>
        <v>2609.9</v>
      </c>
      <c r="I67" s="57">
        <f t="shared" si="23"/>
        <v>3196.07</v>
      </c>
      <c r="J67" s="57">
        <f t="shared" si="23"/>
        <v>3063.65</v>
      </c>
      <c r="K67" s="57">
        <f t="shared" si="23"/>
        <v>1863.76</v>
      </c>
      <c r="L67" s="57">
        <f t="shared" si="23"/>
        <v>1050.44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22449.79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24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25.4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49.4</v>
      </c>
    </row>
    <row r="69" spans="1:34" s="47" customFormat="1" x14ac:dyDescent="0.25">
      <c r="A69" s="58" t="s">
        <v>94</v>
      </c>
      <c r="B69" s="59">
        <f>+B67+B68</f>
        <v>1889.32</v>
      </c>
      <c r="C69" s="59">
        <f t="shared" ref="C69:AG69" si="25">+C67+C68</f>
        <v>60.56</v>
      </c>
      <c r="D69" s="59">
        <f t="shared" si="25"/>
        <v>2612.2600000000002</v>
      </c>
      <c r="E69" s="59">
        <f t="shared" si="25"/>
        <v>1282.4000000000001</v>
      </c>
      <c r="F69" s="59">
        <f t="shared" si="25"/>
        <v>1851.85</v>
      </c>
      <c r="G69" s="59">
        <f t="shared" si="25"/>
        <v>2993.58</v>
      </c>
      <c r="H69" s="59">
        <f t="shared" si="25"/>
        <v>2609.9</v>
      </c>
      <c r="I69" s="59">
        <f t="shared" si="25"/>
        <v>3196.07</v>
      </c>
      <c r="J69" s="59">
        <f t="shared" si="25"/>
        <v>3089.05</v>
      </c>
      <c r="K69" s="59">
        <f t="shared" si="25"/>
        <v>1863.76</v>
      </c>
      <c r="L69" s="59">
        <f t="shared" si="25"/>
        <v>1050.44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22499.19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5.3747999999998228</v>
      </c>
      <c r="C70" s="57">
        <f t="shared" si="26"/>
        <v>2.1400000000000006</v>
      </c>
      <c r="D70" s="57">
        <f t="shared" si="26"/>
        <v>15.9399999999996</v>
      </c>
      <c r="E70" s="57">
        <f t="shared" si="26"/>
        <v>33.239999999999782</v>
      </c>
      <c r="F70" s="57">
        <f t="shared" si="26"/>
        <v>7.6900000000002819</v>
      </c>
      <c r="G70" s="57">
        <f t="shared" si="26"/>
        <v>-0.85999999999967258</v>
      </c>
      <c r="H70" s="57">
        <f t="shared" si="26"/>
        <v>49.419999999999618</v>
      </c>
      <c r="I70" s="57">
        <f t="shared" si="26"/>
        <v>5.330000000000382</v>
      </c>
      <c r="J70" s="57">
        <f t="shared" si="26"/>
        <v>1.1199999999998909</v>
      </c>
      <c r="K70" s="57">
        <f t="shared" si="26"/>
        <v>0.95000000000004547</v>
      </c>
      <c r="L70" s="57">
        <f t="shared" si="26"/>
        <v>2.0799999999999272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122.42479999999968</v>
      </c>
    </row>
    <row r="71" spans="1:34" ht="112.5" customHeight="1" x14ac:dyDescent="0.25">
      <c r="A71" s="77" t="s">
        <v>96</v>
      </c>
      <c r="B71" s="14"/>
      <c r="C71" s="14" t="s">
        <v>121</v>
      </c>
      <c r="D71" s="14" t="s">
        <v>122</v>
      </c>
      <c r="E71" s="14" t="s">
        <v>123</v>
      </c>
      <c r="F71" s="14"/>
      <c r="G71" s="14"/>
      <c r="H71" s="14" t="s">
        <v>124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B26" sqref="B2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 t="s">
        <v>59</v>
      </c>
      <c r="H11" s="5" t="s">
        <v>61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1204.01</v>
      </c>
      <c r="C12" s="26">
        <v>1579.32</v>
      </c>
      <c r="D12" s="26">
        <v>2189.8200000000002</v>
      </c>
      <c r="E12" s="26">
        <v>1323.63</v>
      </c>
      <c r="F12" s="26">
        <v>1297.9000000000001</v>
      </c>
      <c r="G12" s="26">
        <v>1332.28</v>
      </c>
      <c r="H12" s="26">
        <v>8.2100000000000009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8935.17</v>
      </c>
      <c r="AI12" s="26">
        <v>8935.17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93</v>
      </c>
      <c r="C15" s="23">
        <v>71.099999999999994</v>
      </c>
      <c r="D15" s="23">
        <v>81.2</v>
      </c>
      <c r="E15" s="23">
        <v>101.75</v>
      </c>
      <c r="F15" s="23">
        <v>45.5</v>
      </c>
      <c r="G15" s="23"/>
      <c r="H15" s="23">
        <v>8.25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400.8</v>
      </c>
    </row>
    <row r="16" spans="1:36" s="32" customFormat="1" x14ac:dyDescent="0.25">
      <c r="A16" s="30" t="s">
        <v>20</v>
      </c>
      <c r="B16" s="31">
        <v>135</v>
      </c>
      <c r="C16" s="31">
        <v>115</v>
      </c>
      <c r="D16" s="31">
        <v>329</v>
      </c>
      <c r="E16" s="31">
        <v>78</v>
      </c>
      <c r="F16" s="31">
        <v>70</v>
      </c>
      <c r="G16" s="31">
        <v>114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841</v>
      </c>
      <c r="AJ16" s="70"/>
    </row>
    <row r="17" spans="1:36" s="47" customFormat="1" x14ac:dyDescent="0.25">
      <c r="A17" s="46" t="s">
        <v>27</v>
      </c>
      <c r="B17" s="22">
        <f>B16*$B$8</f>
        <v>626.4</v>
      </c>
      <c r="C17" s="22">
        <f>C16*$B$8</f>
        <v>533.59999999999991</v>
      </c>
      <c r="D17" s="22">
        <f t="shared" ref="D17:AG17" si="2">D16*$B$8</f>
        <v>1526.56</v>
      </c>
      <c r="E17" s="22">
        <f t="shared" si="2"/>
        <v>361.91999999999996</v>
      </c>
      <c r="F17" s="22">
        <f t="shared" si="2"/>
        <v>324.79999999999995</v>
      </c>
      <c r="G17" s="22">
        <f t="shared" si="2"/>
        <v>528.95999999999992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3902.24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135</v>
      </c>
      <c r="C22" s="20">
        <f t="shared" ref="C22:AG23" si="5">+C16+C18+C20</f>
        <v>115</v>
      </c>
      <c r="D22" s="20">
        <f t="shared" si="5"/>
        <v>329</v>
      </c>
      <c r="E22" s="20">
        <f t="shared" si="5"/>
        <v>78</v>
      </c>
      <c r="F22" s="20">
        <f t="shared" si="5"/>
        <v>70</v>
      </c>
      <c r="G22" s="20">
        <f t="shared" si="5"/>
        <v>114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841</v>
      </c>
    </row>
    <row r="23" spans="1:36" s="47" customFormat="1" x14ac:dyDescent="0.25">
      <c r="A23" s="48" t="s">
        <v>26</v>
      </c>
      <c r="B23" s="19">
        <f>+B17+B19+B21</f>
        <v>626.4</v>
      </c>
      <c r="C23" s="19">
        <f t="shared" si="5"/>
        <v>533.59999999999991</v>
      </c>
      <c r="D23" s="19">
        <f t="shared" si="5"/>
        <v>1526.56</v>
      </c>
      <c r="E23" s="19">
        <f t="shared" si="5"/>
        <v>361.91999999999996</v>
      </c>
      <c r="F23" s="19">
        <f t="shared" si="5"/>
        <v>324.79999999999995</v>
      </c>
      <c r="G23" s="19">
        <f t="shared" si="5"/>
        <v>528.95999999999992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3902.24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20.13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20.13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93.403199999999984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93.403199999999984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20.13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20.13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93.403199999999984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93.403199999999984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241.25</v>
      </c>
      <c r="C49" s="44">
        <v>631.79999999999995</v>
      </c>
      <c r="D49" s="44">
        <v>360.8</v>
      </c>
      <c r="E49" s="44">
        <v>622.16999999999996</v>
      </c>
      <c r="F49" s="44">
        <v>416.73</v>
      </c>
      <c r="G49" s="44">
        <v>589.85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2862.6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129.87</v>
      </c>
      <c r="C53" s="44">
        <v>288.94</v>
      </c>
      <c r="D53" s="44">
        <v>175.33</v>
      </c>
      <c r="E53" s="44">
        <v>216.71</v>
      </c>
      <c r="F53" s="44">
        <v>342.38</v>
      </c>
      <c r="G53" s="44">
        <v>193.15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1346.38</v>
      </c>
    </row>
    <row r="54" spans="1:34" x14ac:dyDescent="0.25">
      <c r="A54" s="17" t="s">
        <v>114</v>
      </c>
      <c r="B54" s="44">
        <v>114.64</v>
      </c>
      <c r="C54" s="44"/>
      <c r="D54" s="44">
        <v>39.6</v>
      </c>
      <c r="E54" s="44"/>
      <c r="F54" s="44">
        <v>171.18</v>
      </c>
      <c r="G54" s="44">
        <v>27.99</v>
      </c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353.41</v>
      </c>
    </row>
    <row r="55" spans="1:34" x14ac:dyDescent="0.25">
      <c r="A55" s="17" t="s">
        <v>52</v>
      </c>
      <c r="B55" s="44"/>
      <c r="C55" s="44"/>
      <c r="D55" s="44"/>
      <c r="E55" s="44">
        <v>5.1100000000000003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5.1100000000000003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1205.1600000000001</v>
      </c>
      <c r="C64" s="53">
        <f t="shared" ref="C64:AG64" si="21">+C15+C23+C31+C39+C47+C48+C49+C50+C51+C52+C53+C54+C55+C56+C57+C58+C59+C60+C61+C62+C63</f>
        <v>1618.8431999999998</v>
      </c>
      <c r="D64" s="53">
        <f t="shared" si="21"/>
        <v>2183.4899999999998</v>
      </c>
      <c r="E64" s="53">
        <f t="shared" si="21"/>
        <v>1307.6599999999999</v>
      </c>
      <c r="F64" s="53">
        <f t="shared" si="21"/>
        <v>1300.5899999999999</v>
      </c>
      <c r="G64" s="53">
        <f t="shared" si="21"/>
        <v>1339.95</v>
      </c>
      <c r="H64" s="53">
        <f t="shared" si="21"/>
        <v>8.25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8963.9431999999997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D</v>
      </c>
      <c r="H66" s="55" t="str">
        <f t="shared" si="22"/>
        <v>CAJA 5 D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1204.01</v>
      </c>
      <c r="C67" s="57">
        <f t="shared" ref="C67:L67" si="23">C12</f>
        <v>1579.32</v>
      </c>
      <c r="D67" s="57">
        <f t="shared" si="23"/>
        <v>2189.8200000000002</v>
      </c>
      <c r="E67" s="57">
        <f t="shared" si="23"/>
        <v>1323.63</v>
      </c>
      <c r="F67" s="57">
        <f t="shared" si="23"/>
        <v>1297.9000000000001</v>
      </c>
      <c r="G67" s="57">
        <f t="shared" si="23"/>
        <v>1332.28</v>
      </c>
      <c r="H67" s="57">
        <f t="shared" si="23"/>
        <v>8.2100000000000009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8935.17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1204.01</v>
      </c>
      <c r="C69" s="59">
        <f t="shared" ref="C69:AG69" si="25">+C67+C68</f>
        <v>1579.32</v>
      </c>
      <c r="D69" s="59">
        <f t="shared" si="25"/>
        <v>2189.8200000000002</v>
      </c>
      <c r="E69" s="59">
        <f t="shared" si="25"/>
        <v>1323.63</v>
      </c>
      <c r="F69" s="59">
        <f t="shared" si="25"/>
        <v>1297.9000000000001</v>
      </c>
      <c r="G69" s="59">
        <f t="shared" si="25"/>
        <v>1332.28</v>
      </c>
      <c r="H69" s="59">
        <f t="shared" si="25"/>
        <v>8.2100000000000009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8935.17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1.1500000000000909</v>
      </c>
      <c r="C70" s="57">
        <f t="shared" si="26"/>
        <v>39.523199999999861</v>
      </c>
      <c r="D70" s="57">
        <f t="shared" si="26"/>
        <v>-6.330000000000382</v>
      </c>
      <c r="E70" s="57">
        <f t="shared" si="26"/>
        <v>-15.970000000000255</v>
      </c>
      <c r="F70" s="57">
        <f t="shared" si="26"/>
        <v>2.6899999999998272</v>
      </c>
      <c r="G70" s="57">
        <f t="shared" si="26"/>
        <v>7.6700000000000728</v>
      </c>
      <c r="H70" s="57">
        <f t="shared" si="26"/>
        <v>3.9999999999999147E-2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28.773199999999214</v>
      </c>
    </row>
    <row r="71" spans="1:34" ht="95.25" customHeight="1" x14ac:dyDescent="0.25">
      <c r="A71" s="77" t="s">
        <v>96</v>
      </c>
      <c r="B71" s="14"/>
      <c r="C71" s="14" t="s">
        <v>134</v>
      </c>
      <c r="D71" s="14" t="s">
        <v>0</v>
      </c>
      <c r="E71" s="14" t="s">
        <v>0</v>
      </c>
      <c r="F71" s="14"/>
      <c r="G71" s="14" t="s">
        <v>138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135</v>
      </c>
      <c r="AH72" s="47"/>
    </row>
    <row r="73" spans="1:34" x14ac:dyDescent="0.25">
      <c r="C73" s="12" t="s">
        <v>136</v>
      </c>
      <c r="AH73" s="47"/>
    </row>
    <row r="74" spans="1:34" x14ac:dyDescent="0.25">
      <c r="C74" s="12" t="s">
        <v>137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B13" sqref="B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2160.46</v>
      </c>
      <c r="C12" s="26">
        <v>3216.04</v>
      </c>
      <c r="D12" s="26">
        <v>2712.27</v>
      </c>
      <c r="E12" s="26">
        <v>1167.25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9256.02</v>
      </c>
      <c r="AI12" s="26">
        <v>9256.01</v>
      </c>
      <c r="AJ12" s="69">
        <f>+AI12-AH12</f>
        <v>-1.0000000000218279E-2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208</v>
      </c>
      <c r="C15" s="23">
        <v>254.45</v>
      </c>
      <c r="D15" s="23">
        <v>438.2</v>
      </c>
      <c r="E15" s="23">
        <v>28.4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929.05</v>
      </c>
    </row>
    <row r="16" spans="1:36" s="32" customFormat="1" x14ac:dyDescent="0.25">
      <c r="A16" s="30" t="s">
        <v>20</v>
      </c>
      <c r="B16" s="31">
        <v>116</v>
      </c>
      <c r="C16" s="31">
        <v>172</v>
      </c>
      <c r="D16" s="31">
        <v>119</v>
      </c>
      <c r="E16" s="31">
        <v>57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464</v>
      </c>
      <c r="AJ16" s="70"/>
    </row>
    <row r="17" spans="1:36" s="47" customFormat="1" x14ac:dyDescent="0.25">
      <c r="A17" s="46" t="s">
        <v>27</v>
      </c>
      <c r="B17" s="22">
        <f>B16*$B$8</f>
        <v>538.24</v>
      </c>
      <c r="C17" s="22">
        <f>C16*$B$8</f>
        <v>798.07999999999993</v>
      </c>
      <c r="D17" s="22">
        <f t="shared" ref="D17:AG17" si="2">D16*$B$8</f>
        <v>552.16</v>
      </c>
      <c r="E17" s="22">
        <f t="shared" si="2"/>
        <v>264.47999999999996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2152.96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116</v>
      </c>
      <c r="C22" s="20">
        <f t="shared" ref="C22:AG23" si="5">+C16+C18+C20</f>
        <v>172</v>
      </c>
      <c r="D22" s="20">
        <f t="shared" si="5"/>
        <v>119</v>
      </c>
      <c r="E22" s="20">
        <f t="shared" si="5"/>
        <v>57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464</v>
      </c>
    </row>
    <row r="23" spans="1:36" s="47" customFormat="1" x14ac:dyDescent="0.25">
      <c r="A23" s="48" t="s">
        <v>26</v>
      </c>
      <c r="B23" s="19">
        <f>+B17+B19+B21</f>
        <v>538.24</v>
      </c>
      <c r="C23" s="19">
        <f t="shared" si="5"/>
        <v>798.07999999999993</v>
      </c>
      <c r="D23" s="19">
        <f t="shared" si="5"/>
        <v>552.16</v>
      </c>
      <c r="E23" s="19">
        <f t="shared" si="5"/>
        <v>264.47999999999996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2152.96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25.86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25.86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119.99039999999999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119.99039999999999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25.86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25.86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119.99039999999999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119.99039999999999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812.42</v>
      </c>
      <c r="C49" s="44">
        <v>1152.3900000000001</v>
      </c>
      <c r="D49" s="44">
        <v>934.87</v>
      </c>
      <c r="E49" s="44">
        <v>370.27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3269.95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603.34</v>
      </c>
      <c r="C53" s="44">
        <v>999.22</v>
      </c>
      <c r="D53" s="44">
        <v>790.14</v>
      </c>
      <c r="E53" s="44">
        <v>379.36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2772.06</v>
      </c>
    </row>
    <row r="54" spans="1:34" x14ac:dyDescent="0.25">
      <c r="A54" s="17" t="s">
        <v>114</v>
      </c>
      <c r="B54" s="44"/>
      <c r="C54" s="44"/>
      <c r="D54" s="44"/>
      <c r="E54" s="44">
        <v>6.48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6.48</v>
      </c>
    </row>
    <row r="55" spans="1:34" x14ac:dyDescent="0.25">
      <c r="A55" s="17" t="s">
        <v>52</v>
      </c>
      <c r="B55" s="44"/>
      <c r="C55" s="44">
        <v>14.43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14.43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2162</v>
      </c>
      <c r="C64" s="53">
        <f t="shared" ref="C64:AG64" si="21">+C15+C23+C31+C39+C47+C48+C49+C50+C51+C52+C53+C54+C55+C56+C57+C58+C59+C60+C61+C62+C63</f>
        <v>3218.57</v>
      </c>
      <c r="D64" s="53">
        <f t="shared" si="21"/>
        <v>2715.37</v>
      </c>
      <c r="E64" s="53">
        <f t="shared" si="21"/>
        <v>1168.9803999999999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9264.9203999999991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2160.46</v>
      </c>
      <c r="C67" s="57">
        <f t="shared" ref="C67:L67" si="23">C12</f>
        <v>3216.04</v>
      </c>
      <c r="D67" s="57">
        <f t="shared" si="23"/>
        <v>2712.27</v>
      </c>
      <c r="E67" s="57">
        <f t="shared" si="23"/>
        <v>1167.25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9256.02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2160.46</v>
      </c>
      <c r="C69" s="59">
        <f t="shared" ref="C69:AG69" si="25">+C67+C68</f>
        <v>3216.04</v>
      </c>
      <c r="D69" s="59">
        <f t="shared" si="25"/>
        <v>2712.27</v>
      </c>
      <c r="E69" s="59">
        <f t="shared" si="25"/>
        <v>1167.25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9256.02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1.5399999999999636</v>
      </c>
      <c r="C70" s="57">
        <f t="shared" si="26"/>
        <v>2.5300000000002001</v>
      </c>
      <c r="D70" s="57">
        <f t="shared" si="26"/>
        <v>3.0999999999999091</v>
      </c>
      <c r="E70" s="57">
        <f t="shared" si="26"/>
        <v>1.7303999999999178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8.9003999999999905</v>
      </c>
    </row>
    <row r="71" spans="1:34" ht="107.25" customHeight="1" x14ac:dyDescent="0.25">
      <c r="A71" s="77" t="s">
        <v>96</v>
      </c>
      <c r="B71" s="14" t="s">
        <v>141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H62" sqref="AH6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3727</v>
      </c>
      <c r="C12" s="26">
        <v>1237.79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4964.79</v>
      </c>
      <c r="AI12" s="26">
        <v>4964.79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46.2</v>
      </c>
      <c r="C15" s="23">
        <v>22.5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68.7</v>
      </c>
    </row>
    <row r="16" spans="1:36" s="32" customFormat="1" x14ac:dyDescent="0.25">
      <c r="A16" s="30" t="s">
        <v>20</v>
      </c>
      <c r="B16" s="31">
        <v>113</v>
      </c>
      <c r="C16" s="31">
        <v>101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214</v>
      </c>
      <c r="AJ16" s="70"/>
    </row>
    <row r="17" spans="1:36" s="47" customFormat="1" x14ac:dyDescent="0.25">
      <c r="A17" s="46" t="s">
        <v>27</v>
      </c>
      <c r="B17" s="22">
        <f>B16*$B$8</f>
        <v>524.31999999999994</v>
      </c>
      <c r="C17" s="22">
        <f>C16*$B$8</f>
        <v>468.64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992.95999999999992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113</v>
      </c>
      <c r="C22" s="20">
        <f t="shared" ref="C22:AG23" si="5">+C16+C18+C20</f>
        <v>101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214</v>
      </c>
    </row>
    <row r="23" spans="1:36" s="47" customFormat="1" x14ac:dyDescent="0.25">
      <c r="A23" s="48" t="s">
        <v>26</v>
      </c>
      <c r="B23" s="19">
        <f>+B17+B19+B21</f>
        <v>524.31999999999994</v>
      </c>
      <c r="C23" s="19">
        <f t="shared" si="5"/>
        <v>468.64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992.95999999999992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4.8600000000000003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4.8600000000000003</v>
      </c>
    </row>
    <row r="33" spans="1:34" s="47" customFormat="1" x14ac:dyDescent="0.25">
      <c r="A33" s="46" t="s">
        <v>35</v>
      </c>
      <c r="B33" s="22">
        <f>B32*$B$8</f>
        <v>22.5504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22.5504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4.8600000000000003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4.8600000000000003</v>
      </c>
    </row>
    <row r="39" spans="1:34" s="47" customFormat="1" x14ac:dyDescent="0.25">
      <c r="A39" s="48" t="s">
        <v>42</v>
      </c>
      <c r="B39" s="19">
        <f>+B33+B35+B37</f>
        <v>22.5504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22.5504</v>
      </c>
    </row>
    <row r="40" spans="1:34" x14ac:dyDescent="0.25">
      <c r="A40" s="13" t="s">
        <v>43</v>
      </c>
      <c r="B40" s="36"/>
      <c r="C40" s="36">
        <v>18.14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18.14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84.169600000000003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84.169600000000003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18.14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18.14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84.169600000000003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84.169600000000003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424.46</v>
      </c>
      <c r="C49" s="44">
        <v>647.58000000000004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1072.04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4.2699999999999996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4.2699999999999996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69.73</v>
      </c>
      <c r="C55" s="44">
        <v>13.18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82.91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>
        <v>2640.5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2640.5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3727.7604000000001</v>
      </c>
      <c r="C64" s="53">
        <f t="shared" ref="C64:AG64" si="21">+C15+C23+C31+C39+C47+C48+C49+C50+C51+C52+C53+C54+C55+C56+C57+C58+C59+C60+C61+C62+C63</f>
        <v>1240.3396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4968.1000000000004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3727</v>
      </c>
      <c r="C67" s="57">
        <f t="shared" ref="C67:L67" si="23">C12</f>
        <v>1237.79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4964.79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3727</v>
      </c>
      <c r="C69" s="59">
        <f t="shared" ref="C69:AG69" si="25">+C67+C68</f>
        <v>1237.79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4964.79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0.76040000000011787</v>
      </c>
      <c r="C70" s="57">
        <f t="shared" si="26"/>
        <v>2.5496000000000549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3.3100000000001728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473.29</v>
      </c>
      <c r="C12" s="26">
        <v>805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1278.29</v>
      </c>
      <c r="AI12" s="26">
        <v>1278.29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20.55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20.55</v>
      </c>
    </row>
    <row r="16" spans="1:36" s="32" customFormat="1" x14ac:dyDescent="0.25">
      <c r="A16" s="30" t="s">
        <v>20</v>
      </c>
      <c r="B16" s="31">
        <v>56</v>
      </c>
      <c r="C16" s="31">
        <v>113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169</v>
      </c>
      <c r="AJ16" s="70"/>
    </row>
    <row r="17" spans="1:36" s="47" customFormat="1" x14ac:dyDescent="0.25">
      <c r="A17" s="46" t="s">
        <v>27</v>
      </c>
      <c r="B17" s="22">
        <f>B16*$B$8</f>
        <v>259.83999999999997</v>
      </c>
      <c r="C17" s="22">
        <f>C16*$B$8</f>
        <v>524.31999999999994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784.15999999999985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56</v>
      </c>
      <c r="C22" s="20">
        <f t="shared" ref="C22:AG23" si="5">+C16+C18+C20</f>
        <v>113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169</v>
      </c>
    </row>
    <row r="23" spans="1:36" s="47" customFormat="1" x14ac:dyDescent="0.25">
      <c r="A23" s="48" t="s">
        <v>26</v>
      </c>
      <c r="B23" s="19">
        <f>+B17+B19+B21</f>
        <v>259.83999999999997</v>
      </c>
      <c r="C23" s="19">
        <f t="shared" si="5"/>
        <v>524.31999999999994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784.15999999999985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48.38</v>
      </c>
      <c r="C49" s="44">
        <v>99.06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147.44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136.24</v>
      </c>
      <c r="C53" s="44">
        <v>207.16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343.4</v>
      </c>
    </row>
    <row r="54" spans="1:34" x14ac:dyDescent="0.25">
      <c r="A54" s="17" t="s">
        <v>114</v>
      </c>
      <c r="B54" s="44">
        <v>13.95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13.95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478.96</v>
      </c>
      <c r="C64" s="53">
        <f t="shared" ref="C64:AG64" si="21">+C15+C23+C31+C39+C47+C48+C49+C50+C51+C52+C53+C54+C55+C56+C57+C58+C59+C60+C61+C62+C63</f>
        <v>830.53999999999985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1309.4999999999998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473.29</v>
      </c>
      <c r="C67" s="57">
        <f t="shared" ref="C67:L67" si="23">C12</f>
        <v>805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1278.29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473.29</v>
      </c>
      <c r="C69" s="59">
        <f t="shared" ref="C69:AG69" si="25">+C67+C68</f>
        <v>805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1278.29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5.6699999999999591</v>
      </c>
      <c r="C70" s="57">
        <f t="shared" si="26"/>
        <v>25.53999999999985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31.209999999999809</v>
      </c>
    </row>
    <row r="71" spans="1:34" ht="96" customHeight="1" x14ac:dyDescent="0.25">
      <c r="A71" s="77" t="s">
        <v>96</v>
      </c>
      <c r="B71" s="14"/>
      <c r="C71" s="14" t="s">
        <v>139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F54" sqref="F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54</v>
      </c>
      <c r="F11" s="5" t="s">
        <v>56</v>
      </c>
      <c r="G11" s="5" t="s">
        <v>58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1130.1600000000001</v>
      </c>
      <c r="C12" s="26">
        <v>1063.97</v>
      </c>
      <c r="D12" s="26">
        <v>1454.84</v>
      </c>
      <c r="E12" s="26">
        <v>1499.15</v>
      </c>
      <c r="F12" s="26">
        <v>1129.3</v>
      </c>
      <c r="G12" s="26">
        <v>1573.54</v>
      </c>
      <c r="H12" s="26">
        <v>1655.11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9506.0700000000015</v>
      </c>
      <c r="AI12" s="26"/>
      <c r="AJ12" s="69">
        <f>+AI12-AH12</f>
        <v>-9506.0700000000015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20.05</v>
      </c>
      <c r="C15" s="23">
        <v>6.25</v>
      </c>
      <c r="D15" s="23">
        <v>76.5</v>
      </c>
      <c r="E15" s="23">
        <v>222.6</v>
      </c>
      <c r="F15" s="23">
        <v>11</v>
      </c>
      <c r="G15" s="23">
        <v>200.5</v>
      </c>
      <c r="H15" s="23">
        <v>126.5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663.4</v>
      </c>
    </row>
    <row r="16" spans="1:36" s="32" customFormat="1" x14ac:dyDescent="0.25">
      <c r="A16" s="30" t="s">
        <v>20</v>
      </c>
      <c r="B16" s="31">
        <v>102</v>
      </c>
      <c r="C16" s="31">
        <v>95</v>
      </c>
      <c r="D16" s="31">
        <v>102</v>
      </c>
      <c r="E16" s="31">
        <v>107</v>
      </c>
      <c r="F16" s="31">
        <v>66</v>
      </c>
      <c r="G16" s="31">
        <v>106</v>
      </c>
      <c r="H16" s="31">
        <v>206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784</v>
      </c>
      <c r="AJ16" s="70"/>
    </row>
    <row r="17" spans="1:36" s="47" customFormat="1" x14ac:dyDescent="0.25">
      <c r="A17" s="46" t="s">
        <v>27</v>
      </c>
      <c r="B17" s="22">
        <f>B16*$B$8</f>
        <v>473.28</v>
      </c>
      <c r="C17" s="22">
        <f>C16*$B$8</f>
        <v>440.79999999999995</v>
      </c>
      <c r="D17" s="22">
        <f t="shared" ref="D17:AG17" si="2">D16*$B$8</f>
        <v>473.28</v>
      </c>
      <c r="E17" s="22">
        <f t="shared" si="2"/>
        <v>496.47999999999996</v>
      </c>
      <c r="F17" s="22">
        <f t="shared" si="2"/>
        <v>306.23999999999995</v>
      </c>
      <c r="G17" s="22">
        <f t="shared" si="2"/>
        <v>491.84</v>
      </c>
      <c r="H17" s="22">
        <f t="shared" si="2"/>
        <v>955.83999999999992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3637.76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102</v>
      </c>
      <c r="C22" s="20">
        <f t="shared" ref="C22:AG23" si="5">+C16+C18+C20</f>
        <v>95</v>
      </c>
      <c r="D22" s="20">
        <f t="shared" si="5"/>
        <v>102</v>
      </c>
      <c r="E22" s="20">
        <f t="shared" si="5"/>
        <v>107</v>
      </c>
      <c r="F22" s="20">
        <f t="shared" si="5"/>
        <v>66</v>
      </c>
      <c r="G22" s="20">
        <f t="shared" si="5"/>
        <v>106</v>
      </c>
      <c r="H22" s="20">
        <f t="shared" si="5"/>
        <v>206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784</v>
      </c>
    </row>
    <row r="23" spans="1:36" s="47" customFormat="1" x14ac:dyDescent="0.25">
      <c r="A23" s="48" t="s">
        <v>26</v>
      </c>
      <c r="B23" s="19">
        <f>+B17+B19+B21</f>
        <v>473.28</v>
      </c>
      <c r="C23" s="19">
        <f t="shared" si="5"/>
        <v>440.79999999999995</v>
      </c>
      <c r="D23" s="19">
        <f t="shared" si="5"/>
        <v>473.28</v>
      </c>
      <c r="E23" s="19">
        <f t="shared" si="5"/>
        <v>496.47999999999996</v>
      </c>
      <c r="F23" s="19">
        <f t="shared" si="5"/>
        <v>306.23999999999995</v>
      </c>
      <c r="G23" s="19">
        <f t="shared" si="5"/>
        <v>491.84</v>
      </c>
      <c r="H23" s="19">
        <f t="shared" si="5"/>
        <v>955.83999999999992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3637.76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88.01</v>
      </c>
      <c r="C49" s="44"/>
      <c r="D49" s="44"/>
      <c r="E49" s="44">
        <v>589.6</v>
      </c>
      <c r="F49" s="44"/>
      <c r="G49" s="44"/>
      <c r="H49" s="44">
        <v>578.63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1256.24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354.9</v>
      </c>
      <c r="D52" s="44">
        <v>541.75</v>
      </c>
      <c r="E52" s="44"/>
      <c r="F52" s="44">
        <v>549.9</v>
      </c>
      <c r="G52" s="44">
        <v>317.77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1764.32</v>
      </c>
    </row>
    <row r="53" spans="1:34" x14ac:dyDescent="0.25">
      <c r="A53" s="17" t="s">
        <v>18</v>
      </c>
      <c r="B53" s="44">
        <v>548.88</v>
      </c>
      <c r="C53" s="44">
        <v>264.06</v>
      </c>
      <c r="D53" s="44">
        <v>364.24</v>
      </c>
      <c r="E53" s="44">
        <v>193.6</v>
      </c>
      <c r="F53" s="44">
        <v>264.68</v>
      </c>
      <c r="G53" s="44">
        <v>563.02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2198.48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1130.22</v>
      </c>
      <c r="C64" s="53">
        <f t="shared" ref="C64:AG64" si="21">+C15+C23+C31+C39+C47+C48+C49+C50+C51+C52+C53+C54+C55+C56+C57+C58+C59+C60+C61+C62+C63</f>
        <v>1066.01</v>
      </c>
      <c r="D64" s="53">
        <f t="shared" si="21"/>
        <v>1455.77</v>
      </c>
      <c r="E64" s="53">
        <f t="shared" si="21"/>
        <v>1502.2799999999997</v>
      </c>
      <c r="F64" s="53">
        <f t="shared" si="21"/>
        <v>1131.82</v>
      </c>
      <c r="G64" s="53">
        <f t="shared" si="21"/>
        <v>1573.1299999999999</v>
      </c>
      <c r="H64" s="53">
        <f t="shared" si="21"/>
        <v>1660.9699999999998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9520.1999999999989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1 N</v>
      </c>
      <c r="F66" s="55" t="str">
        <f t="shared" si="22"/>
        <v>CAJA 2 N</v>
      </c>
      <c r="G66" s="55" t="str">
        <f t="shared" si="22"/>
        <v>CAJA 3 N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1130.1600000000001</v>
      </c>
      <c r="C67" s="57">
        <f t="shared" ref="C67:L67" si="23">C12</f>
        <v>1063.97</v>
      </c>
      <c r="D67" s="57">
        <f t="shared" si="23"/>
        <v>1454.84</v>
      </c>
      <c r="E67" s="57">
        <f t="shared" si="23"/>
        <v>1499.15</v>
      </c>
      <c r="F67" s="57">
        <f t="shared" si="23"/>
        <v>1129.3</v>
      </c>
      <c r="G67" s="57">
        <f t="shared" si="23"/>
        <v>1573.54</v>
      </c>
      <c r="H67" s="57">
        <f t="shared" si="23"/>
        <v>1655.11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9506.0700000000015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1130.1600000000001</v>
      </c>
      <c r="C69" s="59">
        <f t="shared" ref="C69:AG69" si="25">+C67+C68</f>
        <v>1063.97</v>
      </c>
      <c r="D69" s="59">
        <f t="shared" si="25"/>
        <v>1454.84</v>
      </c>
      <c r="E69" s="59">
        <f t="shared" si="25"/>
        <v>1499.15</v>
      </c>
      <c r="F69" s="59">
        <f t="shared" si="25"/>
        <v>1129.3</v>
      </c>
      <c r="G69" s="59">
        <f t="shared" si="25"/>
        <v>1573.54</v>
      </c>
      <c r="H69" s="59">
        <f t="shared" si="25"/>
        <v>1655.11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9506.0700000000015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5.999999999994543E-2</v>
      </c>
      <c r="C70" s="57">
        <f t="shared" si="26"/>
        <v>2.0399999999999636</v>
      </c>
      <c r="D70" s="57">
        <f t="shared" si="26"/>
        <v>0.93000000000006366</v>
      </c>
      <c r="E70" s="57">
        <f t="shared" si="26"/>
        <v>3.1299999999996544</v>
      </c>
      <c r="F70" s="57">
        <f t="shared" si="26"/>
        <v>2.5199999999999818</v>
      </c>
      <c r="G70" s="57">
        <f t="shared" si="26"/>
        <v>-0.41000000000008185</v>
      </c>
      <c r="H70" s="57">
        <f t="shared" si="26"/>
        <v>5.8599999999999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14.129999999999427</v>
      </c>
    </row>
    <row r="71" spans="1:34" ht="94.5" customHeight="1" x14ac:dyDescent="0.25">
      <c r="A71" s="77" t="s">
        <v>96</v>
      </c>
      <c r="B71" s="14"/>
      <c r="C71" s="14"/>
      <c r="D71" s="14" t="s">
        <v>140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2022-01-18T17:59:53Z</dcterms:modified>
</cp:coreProperties>
</file>