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A25" i="151"/>
  <c r="Z25" i="151"/>
  <c r="Y25" i="151"/>
  <c r="X25" i="151"/>
  <c r="W25" i="151"/>
  <c r="V25" i="151"/>
  <c r="U25" i="151"/>
  <c r="T25" i="151"/>
  <c r="S25" i="151"/>
  <c r="R25" i="151"/>
  <c r="Q25" i="151"/>
  <c r="P25" i="151"/>
  <c r="O25" i="151"/>
  <c r="N25" i="151"/>
  <c r="M25" i="151"/>
  <c r="L25" i="151"/>
  <c r="K25" i="151"/>
  <c r="J25" i="151"/>
  <c r="I25" i="151"/>
  <c r="H25" i="151"/>
  <c r="G25" i="151"/>
  <c r="F25" i="151"/>
  <c r="E25" i="151"/>
  <c r="D25" i="15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H31" i="149" l="1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B31" i="150"/>
  <c r="AF31" i="150"/>
  <c r="D31" i="151"/>
  <c r="H31" i="151"/>
  <c r="L31" i="151"/>
  <c r="P31" i="151"/>
  <c r="T31" i="151"/>
  <c r="X31" i="151"/>
  <c r="AB31" i="151"/>
  <c r="AF31" i="15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23" i="149"/>
  <c r="F11" i="145" s="1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G64" i="149"/>
  <c r="AG70" i="149" s="1"/>
  <c r="Q64" i="149"/>
  <c r="Q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C64" i="149"/>
  <c r="AC70" i="149" s="1"/>
  <c r="U64" i="149"/>
  <c r="U70" i="149" s="1"/>
  <c r="E64" i="149"/>
  <c r="E70" i="149" s="1"/>
  <c r="M64" i="149"/>
  <c r="M70" i="149" s="1"/>
  <c r="Y64" i="149"/>
  <c r="Y70" i="149" s="1"/>
  <c r="I64" i="149"/>
  <c r="I70" i="149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23" i="147" l="1"/>
  <c r="F23" i="147"/>
  <c r="J23" i="147"/>
  <c r="N23" i="147"/>
  <c r="R23" i="147"/>
  <c r="V23" i="147"/>
  <c r="Z23" i="147"/>
  <c r="AD23" i="147"/>
  <c r="AE47" i="148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X39" i="40" s="1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Z39" i="40"/>
  <c r="AB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W47" i="40" l="1"/>
  <c r="AG23" i="40"/>
  <c r="AC23" i="40"/>
  <c r="U23" i="40"/>
  <c r="AF39" i="40"/>
  <c r="AE39" i="40"/>
  <c r="AA39" i="40"/>
  <c r="AD23" i="40"/>
  <c r="Z23" i="40"/>
  <c r="V23" i="40"/>
  <c r="T47" i="40"/>
  <c r="AD47" i="40"/>
  <c r="Z47" i="40"/>
  <c r="V47" i="40"/>
  <c r="W39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E68" i="40"/>
  <c r="F68" i="40"/>
  <c r="G68" i="40"/>
  <c r="H68" i="40"/>
  <c r="I68" i="40"/>
  <c r="J68" i="40"/>
  <c r="K68" i="40"/>
  <c r="L68" i="40"/>
  <c r="B68" i="40"/>
  <c r="C17" i="40"/>
  <c r="L69" i="40" l="1"/>
  <c r="H69" i="40"/>
  <c r="O39" i="40"/>
  <c r="T64" i="40"/>
  <c r="Z64" i="40"/>
  <c r="Z70" i="40" s="1"/>
  <c r="V70" i="40"/>
  <c r="Q39" i="40"/>
  <c r="M39" i="40"/>
  <c r="AG64" i="40"/>
  <c r="AG70" i="40" s="1"/>
  <c r="AC64" i="40"/>
  <c r="AC70" i="40" s="1"/>
  <c r="P47" i="40"/>
  <c r="I69" i="40"/>
  <c r="K69" i="40"/>
  <c r="R47" i="40"/>
  <c r="N47" i="40"/>
  <c r="E69" i="40"/>
  <c r="G69" i="40"/>
  <c r="D69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S64" i="40" l="1"/>
  <c r="S70" i="40" s="1"/>
  <c r="AH69" i="40"/>
  <c r="R64" i="40"/>
  <c r="R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K31" i="40"/>
  <c r="C38" i="40"/>
  <c r="D38" i="40"/>
  <c r="E38" i="40"/>
  <c r="F38" i="40"/>
  <c r="G38" i="40"/>
  <c r="H38" i="40"/>
  <c r="I38" i="40"/>
  <c r="J38" i="40"/>
  <c r="K38" i="40"/>
  <c r="L38" i="40"/>
  <c r="H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I47" i="40"/>
  <c r="K47" i="40"/>
  <c r="B38" i="40"/>
  <c r="K23" i="40" l="1"/>
  <c r="G23" i="40"/>
  <c r="E23" i="40"/>
  <c r="I31" i="40"/>
  <c r="G31" i="40"/>
  <c r="F39" i="40"/>
  <c r="D39" i="40"/>
  <c r="G47" i="40"/>
  <c r="I39" i="40"/>
  <c r="I23" i="40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E64" i="40"/>
  <c r="E70" i="40" s="1"/>
  <c r="D64" i="40"/>
  <c r="D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<sst xmlns="http://schemas.openxmlformats.org/spreadsheetml/2006/main" count="789" uniqueCount="164">
  <si>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</si>
  <si>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</si>
  <si>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</si>
  <si>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</si>
  <si>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</si>
  <si>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</si>
  <si>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</si>
  <si>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</si>
  <si>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</si>
  <si>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</si>
  <si>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</si>
  <si>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</si>
  <si>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</si>
  <si>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</si>
  <si>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</si>
  <si>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</si>
  <si>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</si>
  <si>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</si>
  <si>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</si>
  <si>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</si>
  <si>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</si>
  <si>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</si>
  <si>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</si>
  <si>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</si>
  <si>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</si>
  <si>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</si>
  <si>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</si>
  <si>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</si>
  <si>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</si>
  <si>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</si>
  <si>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</si>
  <si>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</si>
  <si>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</si>
  <si>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</si>
  <si>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</si>
  <si>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</si>
  <si>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</si>
  <si>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</si>
  <si>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</si>
  <si>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</si>
  <si>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</si>
  <si>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</si>
  <si>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</si>
  <si>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</si>
  <si>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</si>
  <si>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</si>
  <si>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</si>
  <si>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</si>
  <si>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</si>
  <si>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</si>
  <si>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</si>
  <si>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</si>
  <si>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</si>
  <si>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</si>
  <si>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</si>
  <si>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</si>
  <si>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</si>
  <si>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</si>
  <si>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</si>
  <si>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</si>
  <si>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</si>
  <si>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</si>
  <si>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</si>
  <si>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</si>
  <si>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</si>
  <si>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</si>
  <si>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</si>
  <si>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</si>
  <si>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</si>
  <si>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</si>
  <si>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</si>
  <si>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</si>
  <si>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</si>
  <si>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</si>
  <si>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</si>
  <si>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</si>
  <si>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</si>
  <si>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</si>
  <si>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</si>
  <si>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</si>
  <si>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</si>
  <si>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</si>
  <si>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</si>
  <si>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</si>
  <si>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</si>
  <si>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</si>
  <si>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</si>
  <si>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</si>
  <si>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</si>
  <si>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</si>
  <si>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</si>
  <si>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</si>
  <si>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</si>
  <si>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</si>
  <si>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</si>
  <si>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</si>
  <si>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</si>
  <si>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</si>
  <si>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</si>
  <si>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</si>
  <si>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</si>
  <si>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</si>
  <si>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</si>
  <si>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</si>
  <si>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</si>
  <si>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</si>
  <si>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</si>
  <si>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</si>
  <si>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</si>
  <si>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</si>
  <si>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</si>
  <si>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</si>
  <si>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</si>
  <si>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</si>
  <si>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</si>
  <si>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</si>
  <si>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</si>
  <si>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</si>
  <si>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</si>
  <si>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</si>
  <si>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</si>
  <si>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r/f 55.70</t>
  </si>
  <si>
    <t>faltante en debito</t>
  </si>
  <si>
    <t xml:space="preserve">cuenta #2986  cobrada </t>
  </si>
  <si>
    <t xml:space="preserve">por menos </t>
  </si>
  <si>
    <t>r/f 26.50</t>
  </si>
  <si>
    <t>faltante de 20$</t>
  </si>
  <si>
    <t>r/f 0.40</t>
  </si>
  <si>
    <t>sobrante de periodico</t>
  </si>
  <si>
    <t>debito</t>
  </si>
  <si>
    <t>r/f 3.00</t>
  </si>
  <si>
    <t xml:space="preserve">3.00 x periodico </t>
  </si>
  <si>
    <t>no se cargo efectivo</t>
  </si>
  <si>
    <t>en sistema</t>
  </si>
  <si>
    <t xml:space="preserve">sobrante de 15 bs </t>
  </si>
  <si>
    <t>de periodico</t>
  </si>
  <si>
    <t>nota de credito 3$</t>
  </si>
  <si>
    <t>mal registro 1$</t>
  </si>
  <si>
    <t>sobrante debito 9.44</t>
  </si>
  <si>
    <t>#31.41</t>
  </si>
  <si>
    <t xml:space="preserve">sobrante de 8 bs </t>
  </si>
  <si>
    <t>por debito #4982</t>
  </si>
  <si>
    <t>nota de credito 5$</t>
  </si>
  <si>
    <t>mal registro de 3$</t>
  </si>
  <si>
    <t>r/f 59.00</t>
  </si>
  <si>
    <t>r/f 3.50</t>
  </si>
  <si>
    <t>r/f 39.70</t>
  </si>
  <si>
    <t xml:space="preserve">faltante es sobrante </t>
  </si>
  <si>
    <t>de caja 2</t>
  </si>
  <si>
    <t>r/f 46.00</t>
  </si>
  <si>
    <t>sobrante 20 bs es de</t>
  </si>
  <si>
    <t xml:space="preserve">caja 01 </t>
  </si>
  <si>
    <t>r/f 22.00</t>
  </si>
  <si>
    <t>r/f 23.00</t>
  </si>
  <si>
    <t>r/f 63.50</t>
  </si>
  <si>
    <t>r/f 10.00</t>
  </si>
  <si>
    <t>r/f 67.50</t>
  </si>
  <si>
    <t>r/f 25.30</t>
  </si>
  <si>
    <t>r/f 22.90</t>
  </si>
  <si>
    <t>sorante de 6.80 bs</t>
  </si>
  <si>
    <t>cuenta cobrada x mas</t>
  </si>
  <si>
    <t>#9401</t>
  </si>
  <si>
    <t>r/f 5.50</t>
  </si>
  <si>
    <t>r/f 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</si>
</sst>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85325.250000000015</v>
      </c>
      <c r="C2" s="43">
        <f>MODELO!AH12</f>
        <v>29052.529999999995</v>
      </c>
      <c r="D2" s="43">
        <f>EXQUISITECES!AH12</f>
        <v>11256.24</v>
      </c>
      <c r="E2" s="43">
        <f>HOYADA!AH12</f>
        <v>13278.5</v>
      </c>
      <c r="F2" s="43">
        <f>FARMASTOP!AH12</f>
        <v>3566.7200000000003</v>
      </c>
      <c r="G2" s="43">
        <f>BOCAS!AH12</f>
        <v>3867.66</v>
      </c>
      <c r="H2" s="43">
        <f>LAGUNETICA!AH12</f>
        <v>0</v>
      </c>
      <c r="I2" s="43">
        <f>SANANTONIO!AH12</f>
        <v>0</v>
      </c>
      <c r="J2" s="43">
        <f>SUM(B2:I2)</f>
        <v>146346.90000000002</v>
      </c>
    </row>
    <row r="3" spans="1:10" x14ac:dyDescent="0.25">
      <c r="A3" s="46" t="s">
        <v>0</v>
      </c>
      <c r="B3" s="43">
        <f>AUTOMERCADO!AH15</f>
        <v>658.5</v>
      </c>
      <c r="C3" s="43">
        <f>MODELO!AH15</f>
        <v>668.15</v>
      </c>
      <c r="D3" s="43">
        <f>EXQUISITECES!AH15</f>
        <v>309.79999999999995</v>
      </c>
      <c r="E3" s="43">
        <f>HOYADA!AH15</f>
        <v>727.4</v>
      </c>
      <c r="F3" s="43">
        <f>FARMASTOP!AH15</f>
        <v>40</v>
      </c>
      <c r="G3" s="43">
        <f>BOCAS!AH15</f>
        <v>62.7</v>
      </c>
      <c r="H3" s="43">
        <f>LAGUNETICA!AH15</f>
        <v>0</v>
      </c>
      <c r="I3" s="43">
        <f>SANANTONIO!AH15</f>
        <v>0</v>
      </c>
      <c r="J3" s="43">
        <f t="shared" ref="J3:J52" si="0">SUM(B3:I3)</f>
        <v>2466.5499999999997</v>
      </c>
    </row>
    <row r="4" spans="1:10" x14ac:dyDescent="0.25">
      <c r="A4" s="73" t="s">
        <v>20</v>
      </c>
      <c r="B4" s="43">
        <f>AUTOMERCADO!AH16</f>
        <v>9103</v>
      </c>
      <c r="C4" s="43">
        <f>MODELO!AH16</f>
        <v>2641</v>
      </c>
      <c r="D4" s="43">
        <f>EXQUISITECES!AH16</f>
        <v>1032</v>
      </c>
      <c r="E4" s="43">
        <f>HOYADA!AH16</f>
        <v>930</v>
      </c>
      <c r="F4" s="43">
        <f>FARMASTOP!AH16</f>
        <v>210</v>
      </c>
      <c r="G4" s="43">
        <f>BOCAS!AH16</f>
        <v>345</v>
      </c>
      <c r="H4" s="43">
        <f>LAGUNETICA!AH16</f>
        <v>0</v>
      </c>
      <c r="I4" s="43">
        <f>SANANTONIO!AH16</f>
        <v>0</v>
      </c>
      <c r="J4" s="43">
        <f t="shared" si="0"/>
        <v>14261</v>
      </c>
    </row>
    <row r="5" spans="1:10" x14ac:dyDescent="0.25">
      <c r="A5" s="46" t="s">
        <v>27</v>
      </c>
      <c r="B5" s="43">
        <f>AUTOMERCADO!AH17</f>
        <v>42237.919999999998</v>
      </c>
      <c r="C5" s="43">
        <f>MODELO!AH17</f>
        <v>12254.24</v>
      </c>
      <c r="D5" s="43">
        <f>EXQUISITECES!AH17</f>
        <v>4788.4799999999996</v>
      </c>
      <c r="E5" s="43">
        <f>HOYADA!AH17</f>
        <v>4315.1999999999989</v>
      </c>
      <c r="F5" s="43">
        <f>FARMASTOP!AH17</f>
        <v>974.39999999999986</v>
      </c>
      <c r="G5" s="43">
        <f>BOCAS!AH17</f>
        <v>1604.2500000000002</v>
      </c>
      <c r="H5" s="43">
        <f>LAGUNETICA!AH17</f>
        <v>0</v>
      </c>
      <c r="I5" s="43">
        <f>SANANTONIO!AH17</f>
        <v>0</v>
      </c>
      <c r="J5" s="43">
        <f t="shared" si="0"/>
        <v>66174.490000000005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9103</v>
      </c>
      <c r="C10" s="43">
        <f>MODELO!AH22</f>
        <v>2641</v>
      </c>
      <c r="D10" s="43">
        <f>EXQUISITECES!AH22</f>
        <v>1032</v>
      </c>
      <c r="E10" s="43">
        <f>HOYADA!AH22</f>
        <v>930</v>
      </c>
      <c r="F10" s="43">
        <f>FARMASTOP!AH22</f>
        <v>210</v>
      </c>
      <c r="G10" s="43">
        <f>BOCAS!AH22</f>
        <v>345</v>
      </c>
      <c r="H10" s="43">
        <f>LAGUNETICA!AH22</f>
        <v>0</v>
      </c>
      <c r="I10" s="43">
        <f>SANANTONIO!AH22</f>
        <v>0</v>
      </c>
      <c r="J10" s="43">
        <f t="shared" si="0"/>
        <v>14261</v>
      </c>
    </row>
    <row r="11" spans="1:10" x14ac:dyDescent="0.25">
      <c r="A11" s="48" t="s">
        <v>26</v>
      </c>
      <c r="B11" s="43">
        <f>AUTOMERCADO!AH23</f>
        <v>42237.919999999998</v>
      </c>
      <c r="C11" s="43">
        <f>MODELO!AH23</f>
        <v>12254.24</v>
      </c>
      <c r="D11" s="43">
        <f>EXQUISITECES!AH23</f>
        <v>4788.4799999999996</v>
      </c>
      <c r="E11" s="43">
        <f>HOYADA!AH23</f>
        <v>4315.1999999999989</v>
      </c>
      <c r="F11" s="43">
        <f>FARMASTOP!AH23</f>
        <v>974.39999999999986</v>
      </c>
      <c r="G11" s="43">
        <f>BOCAS!AH23</f>
        <v>1604.2500000000002</v>
      </c>
      <c r="H11" s="43">
        <f>LAGUNETICA!AH23</f>
        <v>0</v>
      </c>
      <c r="I11" s="43">
        <f>SANANTONIO!AH23</f>
        <v>0</v>
      </c>
      <c r="J11" s="43">
        <f t="shared" si="0"/>
        <v>66174.490000000005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658.56999999999994</v>
      </c>
      <c r="C20" s="43">
        <f>MODELO!AH32</f>
        <v>95.22</v>
      </c>
      <c r="D20" s="43">
        <f>EXQUISITECES!AH32</f>
        <v>29.67</v>
      </c>
      <c r="E20" s="43">
        <f>HOYADA!AH32</f>
        <v>0</v>
      </c>
      <c r="F20" s="43">
        <f>FARMASTOP!AH32</f>
        <v>0</v>
      </c>
      <c r="G20" s="43">
        <f>BOCAS!AH32</f>
        <v>39.5</v>
      </c>
      <c r="H20" s="43">
        <f>LAGUNETICA!AH32</f>
        <v>0</v>
      </c>
      <c r="I20" s="43">
        <f>SANANTONIO!AH32</f>
        <v>0</v>
      </c>
      <c r="J20" s="43">
        <f t="shared" si="0"/>
        <v>822.95999999999992</v>
      </c>
    </row>
    <row r="21" spans="1:10" x14ac:dyDescent="0.25">
      <c r="A21" s="46" t="s">
        <v>35</v>
      </c>
      <c r="B21" s="43">
        <f>AUTOMERCADO!AH33</f>
        <v>3055.7647999999999</v>
      </c>
      <c r="C21" s="43">
        <f>MODELO!AH33</f>
        <v>441.82079999999996</v>
      </c>
      <c r="D21" s="43">
        <f>EXQUISITECES!AH33</f>
        <v>137.6688</v>
      </c>
      <c r="E21" s="43">
        <f>HOYADA!AH33</f>
        <v>0</v>
      </c>
      <c r="F21" s="43">
        <f>FARMASTOP!AH33</f>
        <v>0</v>
      </c>
      <c r="G21" s="43">
        <f>BOCAS!AH33</f>
        <v>183.67500000000001</v>
      </c>
      <c r="H21" s="43">
        <f>LAGUNETICA!AH33</f>
        <v>0</v>
      </c>
      <c r="I21" s="43">
        <f>SANANTONIO!AH33</f>
        <v>0</v>
      </c>
      <c r="J21" s="43">
        <f t="shared" si="0"/>
        <v>3818.9294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658.56999999999994</v>
      </c>
      <c r="C26" s="43">
        <f>MODELO!AH38</f>
        <v>95.22</v>
      </c>
      <c r="D26" s="43">
        <f>EXQUISITECES!AH38</f>
        <v>29.67</v>
      </c>
      <c r="E26" s="43">
        <f>HOYADA!AH38</f>
        <v>0</v>
      </c>
      <c r="F26" s="43">
        <f>FARMASTOP!AH38</f>
        <v>0</v>
      </c>
      <c r="G26" s="43">
        <f>BOCAS!AH38</f>
        <v>39.5</v>
      </c>
      <c r="H26" s="43">
        <f>LAGUNETICA!AH38</f>
        <v>0</v>
      </c>
      <c r="I26" s="43">
        <f>SANANTONIO!AH38</f>
        <v>0</v>
      </c>
      <c r="J26" s="43">
        <f t="shared" si="0"/>
        <v>822.95999999999992</v>
      </c>
    </row>
    <row r="27" spans="1:10" x14ac:dyDescent="0.25">
      <c r="A27" s="48" t="s">
        <v>42</v>
      </c>
      <c r="B27" s="43">
        <f>AUTOMERCADO!AH39</f>
        <v>3055.7647999999999</v>
      </c>
      <c r="C27" s="43">
        <f>MODELO!AH39</f>
        <v>441.82079999999996</v>
      </c>
      <c r="D27" s="43">
        <f>EXQUISITECES!AH39</f>
        <v>137.6688</v>
      </c>
      <c r="E27" s="43">
        <f>HOYADA!AH39</f>
        <v>0</v>
      </c>
      <c r="F27" s="43">
        <f>FARMASTOP!AH39</f>
        <v>0</v>
      </c>
      <c r="G27" s="43">
        <f>BOCAS!AH39</f>
        <v>183.67500000000001</v>
      </c>
      <c r="H27" s="43">
        <f>LAGUNETICA!AH39</f>
        <v>0</v>
      </c>
      <c r="I27" s="43">
        <f>SANANTONIO!AH39</f>
        <v>0</v>
      </c>
      <c r="J27" s="43">
        <f t="shared" si="0"/>
        <v>3818.9294</v>
      </c>
    </row>
    <row r="28" spans="1:10" x14ac:dyDescent="0.25">
      <c r="A28" s="46" t="s">
        <v>43</v>
      </c>
      <c r="B28" s="43">
        <f>AUTOMERCADO!AH40</f>
        <v>1251.27</v>
      </c>
      <c r="C28" s="43">
        <f>MODELO!AH40</f>
        <v>14.920000000000002</v>
      </c>
      <c r="D28" s="43">
        <f>EXQUISITECES!AH40</f>
        <v>0</v>
      </c>
      <c r="E28" s="43">
        <f>HOYADA!AH40</f>
        <v>12.54</v>
      </c>
      <c r="F28" s="43">
        <f>FARMASTOP!AH40</f>
        <v>0</v>
      </c>
      <c r="G28" s="43">
        <f>BOCAS!AH40</f>
        <v>25.77</v>
      </c>
      <c r="H28" s="43">
        <f>LAGUNETICA!AH40</f>
        <v>0</v>
      </c>
      <c r="I28" s="43">
        <f>SANANTONIO!AH40</f>
        <v>0</v>
      </c>
      <c r="J28" s="43">
        <f t="shared" si="0"/>
        <v>1304.5</v>
      </c>
    </row>
    <row r="29" spans="1:10" x14ac:dyDescent="0.25">
      <c r="A29" s="46" t="s">
        <v>44</v>
      </c>
      <c r="B29" s="43">
        <f>AUTOMERCADO!AH41</f>
        <v>5805.8927999999987</v>
      </c>
      <c r="C29" s="43">
        <f>MODELO!AH41</f>
        <v>69.228799999999993</v>
      </c>
      <c r="D29" s="43">
        <f>EXQUISITECES!AH41</f>
        <v>0</v>
      </c>
      <c r="E29" s="43">
        <f>HOYADA!AH41</f>
        <v>58.185599999999994</v>
      </c>
      <c r="F29" s="43">
        <f>FARMASTOP!AH41</f>
        <v>0</v>
      </c>
      <c r="G29" s="43">
        <f>BOCAS!AH41</f>
        <v>119.8305</v>
      </c>
      <c r="H29" s="43">
        <f>LAGUNETICA!AH41</f>
        <v>0</v>
      </c>
      <c r="I29" s="43">
        <f>SANANTONIO!AH41</f>
        <v>0</v>
      </c>
      <c r="J29" s="43">
        <f t="shared" si="0"/>
        <v>6053.1376999999984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1251.27</v>
      </c>
      <c r="C34" s="43">
        <f>MODELO!AH46</f>
        <v>14.920000000000002</v>
      </c>
      <c r="D34" s="43">
        <f>EXQUISITECES!AH46</f>
        <v>0</v>
      </c>
      <c r="E34" s="43">
        <f>HOYADA!AH46</f>
        <v>12.54</v>
      </c>
      <c r="F34" s="43">
        <f>FARMASTOP!AH46</f>
        <v>0</v>
      </c>
      <c r="G34" s="43">
        <f>BOCAS!AH46</f>
        <v>25.77</v>
      </c>
      <c r="H34" s="43">
        <f>LAGUNETICA!AH46</f>
        <v>0</v>
      </c>
      <c r="I34" s="43">
        <f>SANANTONIO!AH46</f>
        <v>0</v>
      </c>
      <c r="J34" s="43">
        <f t="shared" si="0"/>
        <v>1304.5</v>
      </c>
    </row>
    <row r="35" spans="1:10" x14ac:dyDescent="0.25">
      <c r="A35" s="48" t="s">
        <v>48</v>
      </c>
      <c r="B35" s="43">
        <f>AUTOMERCADO!AH47</f>
        <v>5805.8927999999987</v>
      </c>
      <c r="C35" s="43">
        <f>MODELO!AH47</f>
        <v>69.228799999999993</v>
      </c>
      <c r="D35" s="43">
        <f>EXQUISITECES!AH47</f>
        <v>0</v>
      </c>
      <c r="E35" s="43">
        <f>HOYADA!AH47</f>
        <v>58.185599999999994</v>
      </c>
      <c r="F35" s="43">
        <f>FARMASTOP!AH47</f>
        <v>0</v>
      </c>
      <c r="G35" s="43">
        <f>BOCAS!AH47</f>
        <v>119.8305</v>
      </c>
      <c r="H35" s="43">
        <f>LAGUNETICA!AH47</f>
        <v>0</v>
      </c>
      <c r="I35" s="43">
        <f>SANANTONIO!AH47</f>
        <v>0</v>
      </c>
      <c r="J35" s="43">
        <f t="shared" si="0"/>
        <v>6053.1376999999984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28175.07</v>
      </c>
      <c r="C37" s="43">
        <f>MODELO!AH49</f>
        <v>13265.85</v>
      </c>
      <c r="D37" s="43">
        <f>EXQUISITECES!AH49</f>
        <v>4981.21</v>
      </c>
      <c r="E37" s="43">
        <f>HOYADA!AH49</f>
        <v>5284.3499999999995</v>
      </c>
      <c r="F37" s="43">
        <f>FARMASTOP!AH49</f>
        <v>2268.1799999999998</v>
      </c>
      <c r="G37" s="43">
        <f>BOCAS!AH49</f>
        <v>1595.9499999999998</v>
      </c>
      <c r="H37" s="43">
        <f>LAGUNETICA!AH49</f>
        <v>0</v>
      </c>
      <c r="I37" s="43">
        <f>SANANTONIO!AH49</f>
        <v>0</v>
      </c>
      <c r="J37" s="43">
        <f t="shared" si="0"/>
        <v>55570.609999999993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30.28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30.28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0</v>
      </c>
    </row>
    <row r="41" spans="1:10" x14ac:dyDescent="0.25">
      <c r="A41" s="74" t="s">
        <v>18</v>
      </c>
      <c r="B41" s="43">
        <f>AUTOMERCADO!AH53</f>
        <v>3238.64</v>
      </c>
      <c r="C41" s="43">
        <f>MODELO!AH53</f>
        <v>2057.1799999999998</v>
      </c>
      <c r="D41" s="43">
        <f>EXQUISITECES!AH53</f>
        <v>989.61000000000013</v>
      </c>
      <c r="E41" s="43">
        <f>HOYADA!AH53</f>
        <v>2671.45</v>
      </c>
      <c r="F41" s="43">
        <f>FARMASTOP!AH53</f>
        <v>97.13000000000001</v>
      </c>
      <c r="G41" s="43">
        <f>BOCAS!AH53</f>
        <v>188.14</v>
      </c>
      <c r="H41" s="43">
        <f>LAGUNETICA!AH53</f>
        <v>0</v>
      </c>
      <c r="I41" s="43">
        <f>SANANTONIO!AH53</f>
        <v>0</v>
      </c>
      <c r="J41" s="43">
        <f t="shared" si="0"/>
        <v>9242.15</v>
      </c>
    </row>
    <row r="42" spans="1:10" x14ac:dyDescent="0.25">
      <c r="A42" s="74" t="s">
        <v>114</v>
      </c>
      <c r="B42" s="43">
        <f>AUTOMERCADO!AH54</f>
        <v>214.39</v>
      </c>
      <c r="C42" s="43">
        <f>MODELO!AH54</f>
        <v>75.52</v>
      </c>
      <c r="D42" s="43">
        <f>EXQUISITECES!AH54</f>
        <v>56.01</v>
      </c>
      <c r="E42" s="43">
        <f>HOYADA!AH54</f>
        <v>231.32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577.24</v>
      </c>
    </row>
    <row r="43" spans="1:10" x14ac:dyDescent="0.25">
      <c r="A43" s="74" t="s">
        <v>52</v>
      </c>
      <c r="B43" s="43">
        <f>AUTOMERCADO!AH55</f>
        <v>2256.33</v>
      </c>
      <c r="C43" s="43">
        <f>MODELO!AH55</f>
        <v>327.18</v>
      </c>
      <c r="D43" s="43">
        <f>EXQUISITECES!AH55</f>
        <v>79.960000000000008</v>
      </c>
      <c r="E43" s="43">
        <f>HOYADA!AH55</f>
        <v>19.61</v>
      </c>
      <c r="F43" s="43">
        <f>FARMASTOP!AH55</f>
        <v>251.14</v>
      </c>
      <c r="G43" s="43">
        <f>BOCAS!AH55</f>
        <v>71.849999999999994</v>
      </c>
      <c r="H43" s="43">
        <f>LAGUNETICA!AH55</f>
        <v>0</v>
      </c>
      <c r="I43" s="43">
        <f>SANANTONIO!AH55</f>
        <v>0</v>
      </c>
      <c r="J43" s="43">
        <f t="shared" si="0"/>
        <v>3006.0699999999997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85642.507599999997</v>
      </c>
      <c r="C52" s="75">
        <f>MODELO!AH64</f>
        <v>29189.4496</v>
      </c>
      <c r="D52" s="75">
        <f>EXQUISITECES!AH64</f>
        <v>11342.738799999999</v>
      </c>
      <c r="E52" s="75">
        <f>HOYADA!AH64</f>
        <v>13307.515599999999</v>
      </c>
      <c r="F52" s="75">
        <f>FARMASTOP!AH64</f>
        <v>3630.8500000000004</v>
      </c>
      <c r="G52" s="75">
        <f>BOCAS!AH64</f>
        <v>3826.3955000000001</v>
      </c>
      <c r="H52" s="75">
        <f>LAGUNETICA!AH64</f>
        <v>0</v>
      </c>
      <c r="I52" s="75">
        <f>SANANTONIO!AH64</f>
        <v>0</v>
      </c>
      <c r="J52" s="75">
        <f t="shared" si="0"/>
        <v>146939.4571</v>
      </c>
    </row>
    <row r="53" spans="1:10" x14ac:dyDescent="0.25">
      <c r="A53" s="56" t="s">
        <v>3</v>
      </c>
      <c r="B53" s="43">
        <f>B2</f>
        <v>85325.250000000015</v>
      </c>
      <c r="C53" s="43">
        <f t="shared" ref="C53:I53" si="1">C2</f>
        <v>29052.529999999995</v>
      </c>
      <c r="D53" s="43">
        <f t="shared" si="1"/>
        <v>11256.24</v>
      </c>
      <c r="E53" s="43">
        <f t="shared" si="1"/>
        <v>13278.5</v>
      </c>
      <c r="F53" s="43">
        <f t="shared" si="1"/>
        <v>3566.7200000000003</v>
      </c>
      <c r="G53" s="43">
        <f t="shared" si="1"/>
        <v>3867.66</v>
      </c>
      <c r="H53" s="43">
        <f t="shared" si="1"/>
        <v>0</v>
      </c>
      <c r="I53" s="43">
        <f t="shared" si="1"/>
        <v>0</v>
      </c>
      <c r="J53" s="43">
        <f>J2</f>
        <v>146346.90000000002</v>
      </c>
    </row>
    <row r="54" spans="1:10" x14ac:dyDescent="0.25">
      <c r="A54" s="58" t="s">
        <v>95</v>
      </c>
      <c r="B54" s="43">
        <f>+B52-B53</f>
        <v>317.25759999998263</v>
      </c>
      <c r="C54" s="43">
        <f t="shared" ref="C54:I54" si="2">+C52-C53</f>
        <v>136.91960000000472</v>
      </c>
      <c r="D54" s="43">
        <f t="shared" si="2"/>
        <v>86.498799999999392</v>
      </c>
      <c r="E54" s="43">
        <f t="shared" si="2"/>
        <v>29.015599999998813</v>
      </c>
      <c r="F54" s="43">
        <f t="shared" si="2"/>
        <v>64.130000000000109</v>
      </c>
      <c r="G54" s="43">
        <f t="shared" si="2"/>
        <v>-41.264499999999771</v>
      </c>
      <c r="H54" s="43">
        <f t="shared" si="2"/>
        <v>0</v>
      </c>
      <c r="I54" s="43">
        <f t="shared" si="2"/>
        <v>0</v>
      </c>
      <c r="J54" s="43">
        <f>+J52-J53</f>
        <v>592.55709999997634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zoomScaleNormal="100"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58" sqref="AH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65</v>
      </c>
      <c r="M11" s="5" t="s">
        <v>66</v>
      </c>
      <c r="N11" s="5" t="s">
        <v>67</v>
      </c>
      <c r="O11" s="5" t="s">
        <v>68</v>
      </c>
      <c r="P11" s="5" t="s">
        <v>69</v>
      </c>
      <c r="Q11" s="5" t="s">
        <v>70</v>
      </c>
      <c r="R11" s="5" t="s">
        <v>71</v>
      </c>
      <c r="S11" s="5" t="s">
        <v>72</v>
      </c>
      <c r="T11" s="5" t="s">
        <v>75</v>
      </c>
      <c r="U11" s="5" t="s">
        <v>76</v>
      </c>
      <c r="V11" s="5" t="s">
        <v>80</v>
      </c>
      <c r="W11" s="5" t="s">
        <v>82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3039.06</v>
      </c>
      <c r="C12" s="26">
        <v>4200.1099999999997</v>
      </c>
      <c r="D12" s="26">
        <v>4707.5200000000004</v>
      </c>
      <c r="E12" s="26">
        <v>5743.91</v>
      </c>
      <c r="F12" s="26">
        <v>2546.7199999999998</v>
      </c>
      <c r="G12" s="26">
        <v>5359.29</v>
      </c>
      <c r="H12" s="26">
        <v>4053.95</v>
      </c>
      <c r="I12" s="26">
        <v>4600.6400000000003</v>
      </c>
      <c r="J12" s="26">
        <v>6497.8</v>
      </c>
      <c r="K12" s="26">
        <v>6541.43</v>
      </c>
      <c r="L12" s="26">
        <v>3239.33</v>
      </c>
      <c r="M12" s="26">
        <v>4368.03</v>
      </c>
      <c r="N12" s="26">
        <v>4943.71</v>
      </c>
      <c r="O12" s="26">
        <v>5296.4</v>
      </c>
      <c r="P12" s="26">
        <v>3917.69</v>
      </c>
      <c r="Q12" s="26">
        <v>5408.39</v>
      </c>
      <c r="R12" s="26">
        <v>3007</v>
      </c>
      <c r="S12" s="26">
        <v>3582.24</v>
      </c>
      <c r="T12" s="26">
        <v>729.27</v>
      </c>
      <c r="U12" s="26">
        <v>8.34</v>
      </c>
      <c r="V12" s="26">
        <v>941.75</v>
      </c>
      <c r="W12" s="26">
        <v>2592.67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85325.250000000015</v>
      </c>
      <c r="AI12" s="26">
        <v>85325.21</v>
      </c>
      <c r="AJ12" s="69">
        <f>+AI12-AH12</f>
        <v>-4.0000000008149073E-2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41.3</v>
      </c>
      <c r="D15" s="23"/>
      <c r="E15" s="23"/>
      <c r="F15" s="23">
        <v>183</v>
      </c>
      <c r="G15" s="23">
        <v>16.2</v>
      </c>
      <c r="H15" s="23"/>
      <c r="I15" s="23">
        <v>122.5</v>
      </c>
      <c r="J15" s="23"/>
      <c r="K15" s="23">
        <v>16</v>
      </c>
      <c r="L15" s="23"/>
      <c r="M15" s="23">
        <v>71.5</v>
      </c>
      <c r="N15" s="23">
        <v>13</v>
      </c>
      <c r="O15" s="23"/>
      <c r="P15" s="23"/>
      <c r="Q15" s="23"/>
      <c r="R15" s="23">
        <v>167</v>
      </c>
      <c r="S15" s="23"/>
      <c r="T15" s="23">
        <v>18</v>
      </c>
      <c r="U15" s="23"/>
      <c r="V15" s="23"/>
      <c r="W15" s="23">
        <v>10</v>
      </c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658.5</v>
      </c>
    </row>
    <row r="16" spans="1:36" s="32" customFormat="1" x14ac:dyDescent="0.25">
      <c r="A16" s="30" t="s">
        <v>20</v>
      </c>
      <c r="B16" s="31">
        <v>340</v>
      </c>
      <c r="C16" s="31">
        <v>413</v>
      </c>
      <c r="D16" s="31">
        <v>379</v>
      </c>
      <c r="E16" s="31">
        <v>751</v>
      </c>
      <c r="F16" s="31">
        <v>107</v>
      </c>
      <c r="G16" s="31">
        <v>585</v>
      </c>
      <c r="H16" s="31">
        <v>588</v>
      </c>
      <c r="I16" s="31">
        <v>612</v>
      </c>
      <c r="J16" s="31">
        <v>690</v>
      </c>
      <c r="K16" s="31">
        <v>623</v>
      </c>
      <c r="L16" s="31">
        <v>410</v>
      </c>
      <c r="M16" s="31">
        <v>492</v>
      </c>
      <c r="N16" s="31">
        <v>481</v>
      </c>
      <c r="O16" s="31">
        <v>486</v>
      </c>
      <c r="P16" s="31">
        <v>384</v>
      </c>
      <c r="Q16" s="31">
        <v>720</v>
      </c>
      <c r="R16" s="31">
        <v>390</v>
      </c>
      <c r="S16" s="31">
        <v>288</v>
      </c>
      <c r="T16" s="31">
        <v>56</v>
      </c>
      <c r="U16" s="31"/>
      <c r="V16" s="31">
        <v>85</v>
      </c>
      <c r="W16" s="31">
        <v>223</v>
      </c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9103</v>
      </c>
      <c r="AJ16" s="70"/>
    </row>
    <row r="17" spans="1:36" s="47" customFormat="1" x14ac:dyDescent="0.25">
      <c r="A17" s="46" t="s">
        <v>27</v>
      </c>
      <c r="B17" s="22">
        <f>B16*$B$8</f>
        <v>1577.6</v>
      </c>
      <c r="C17" s="22">
        <f>C16*$B$8</f>
        <v>1916.32</v>
      </c>
      <c r="D17" s="22">
        <f t="shared" ref="D17:L17" si="2">D16*$B$8</f>
        <v>1758.56</v>
      </c>
      <c r="E17" s="22">
        <f t="shared" si="2"/>
        <v>3484.64</v>
      </c>
      <c r="F17" s="22">
        <f t="shared" si="2"/>
        <v>496.47999999999996</v>
      </c>
      <c r="G17" s="22">
        <f t="shared" si="2"/>
        <v>2714.3999999999996</v>
      </c>
      <c r="H17" s="22">
        <f t="shared" si="2"/>
        <v>2728.3199999999997</v>
      </c>
      <c r="I17" s="22">
        <f t="shared" si="2"/>
        <v>2839.68</v>
      </c>
      <c r="J17" s="22">
        <f t="shared" si="2"/>
        <v>3201.6</v>
      </c>
      <c r="K17" s="22">
        <f t="shared" si="2"/>
        <v>2890.72</v>
      </c>
      <c r="L17" s="22">
        <f t="shared" si="2"/>
        <v>1902.3999999999999</v>
      </c>
      <c r="M17" s="22">
        <f t="shared" ref="M17:R17" si="3">M16*$B$8</f>
        <v>2282.8799999999997</v>
      </c>
      <c r="N17" s="22">
        <f t="shared" si="3"/>
        <v>2231.8399999999997</v>
      </c>
      <c r="O17" s="22">
        <f t="shared" si="3"/>
        <v>2255.04</v>
      </c>
      <c r="P17" s="22">
        <f t="shared" si="3"/>
        <v>1781.7599999999998</v>
      </c>
      <c r="Q17" s="22">
        <f t="shared" si="3"/>
        <v>3340.7999999999997</v>
      </c>
      <c r="R17" s="22">
        <f t="shared" si="3"/>
        <v>1809.6</v>
      </c>
      <c r="S17" s="22">
        <f t="shared" ref="S17:AG17" si="4">S16*$B$8</f>
        <v>1336.32</v>
      </c>
      <c r="T17" s="22">
        <f t="shared" si="4"/>
        <v>259.83999999999997</v>
      </c>
      <c r="U17" s="22">
        <f t="shared" si="4"/>
        <v>0</v>
      </c>
      <c r="V17" s="22">
        <f t="shared" si="4"/>
        <v>394.4</v>
      </c>
      <c r="W17" s="22">
        <f t="shared" si="4"/>
        <v>1034.72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42237.919999999998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340</v>
      </c>
      <c r="C22" s="20">
        <f t="shared" ref="C22:L22" si="11">+C16+C18+C20</f>
        <v>413</v>
      </c>
      <c r="D22" s="20">
        <f t="shared" si="11"/>
        <v>379</v>
      </c>
      <c r="E22" s="20">
        <f t="shared" si="11"/>
        <v>751</v>
      </c>
      <c r="F22" s="20">
        <f t="shared" si="11"/>
        <v>107</v>
      </c>
      <c r="G22" s="20">
        <f t="shared" si="11"/>
        <v>585</v>
      </c>
      <c r="H22" s="20">
        <f t="shared" si="11"/>
        <v>588</v>
      </c>
      <c r="I22" s="20">
        <f t="shared" si="11"/>
        <v>612</v>
      </c>
      <c r="J22" s="20">
        <f t="shared" si="11"/>
        <v>690</v>
      </c>
      <c r="K22" s="20">
        <f t="shared" si="11"/>
        <v>623</v>
      </c>
      <c r="L22" s="20">
        <f t="shared" si="11"/>
        <v>410</v>
      </c>
      <c r="M22" s="20">
        <f t="shared" ref="M22:S22" si="12">+M16+M18+M20</f>
        <v>492</v>
      </c>
      <c r="N22" s="20">
        <f t="shared" si="12"/>
        <v>481</v>
      </c>
      <c r="O22" s="20">
        <f t="shared" si="12"/>
        <v>486</v>
      </c>
      <c r="P22" s="20">
        <f t="shared" si="12"/>
        <v>384</v>
      </c>
      <c r="Q22" s="20">
        <f t="shared" si="12"/>
        <v>720</v>
      </c>
      <c r="R22" s="20">
        <f t="shared" si="12"/>
        <v>390</v>
      </c>
      <c r="S22" s="20">
        <f t="shared" si="12"/>
        <v>288</v>
      </c>
      <c r="T22" s="20">
        <f t="shared" ref="T22:AG22" si="13">+T16+T18+T20</f>
        <v>56</v>
      </c>
      <c r="U22" s="20">
        <f t="shared" si="13"/>
        <v>0</v>
      </c>
      <c r="V22" s="20">
        <f t="shared" si="13"/>
        <v>85</v>
      </c>
      <c r="W22" s="20">
        <f t="shared" si="13"/>
        <v>223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9103</v>
      </c>
    </row>
    <row r="23" spans="1:36" s="47" customFormat="1" x14ac:dyDescent="0.25">
      <c r="A23" s="48" t="s">
        <v>26</v>
      </c>
      <c r="B23" s="19">
        <f>+B17+B19+B21</f>
        <v>1577.6</v>
      </c>
      <c r="C23" s="19">
        <f t="shared" ref="C23:L23" si="14">+C17+C19+C21</f>
        <v>1916.32</v>
      </c>
      <c r="D23" s="19">
        <f t="shared" si="14"/>
        <v>1758.56</v>
      </c>
      <c r="E23" s="19">
        <f t="shared" si="14"/>
        <v>3484.64</v>
      </c>
      <c r="F23" s="19">
        <f t="shared" si="14"/>
        <v>496.47999999999996</v>
      </c>
      <c r="G23" s="19">
        <f t="shared" si="14"/>
        <v>2714.3999999999996</v>
      </c>
      <c r="H23" s="19">
        <f t="shared" si="14"/>
        <v>2728.3199999999997</v>
      </c>
      <c r="I23" s="19">
        <f t="shared" si="14"/>
        <v>2839.68</v>
      </c>
      <c r="J23" s="19">
        <f t="shared" si="14"/>
        <v>3201.6</v>
      </c>
      <c r="K23" s="19">
        <f t="shared" si="14"/>
        <v>2890.72</v>
      </c>
      <c r="L23" s="19">
        <f t="shared" si="14"/>
        <v>1902.3999999999999</v>
      </c>
      <c r="M23" s="19">
        <f t="shared" ref="M23:S23" si="15">+M17+M19+M21</f>
        <v>2282.8799999999997</v>
      </c>
      <c r="N23" s="19">
        <f t="shared" si="15"/>
        <v>2231.8399999999997</v>
      </c>
      <c r="O23" s="19">
        <f t="shared" si="15"/>
        <v>2255.04</v>
      </c>
      <c r="P23" s="19">
        <f t="shared" si="15"/>
        <v>1781.7599999999998</v>
      </c>
      <c r="Q23" s="19">
        <f t="shared" si="15"/>
        <v>3340.7999999999997</v>
      </c>
      <c r="R23" s="19">
        <f t="shared" si="15"/>
        <v>1809.6</v>
      </c>
      <c r="S23" s="19">
        <f t="shared" si="15"/>
        <v>1336.32</v>
      </c>
      <c r="T23" s="19">
        <f t="shared" ref="T23:AG23" si="16">+T17+T19+T21</f>
        <v>259.83999999999997</v>
      </c>
      <c r="U23" s="19">
        <f t="shared" si="16"/>
        <v>0</v>
      </c>
      <c r="V23" s="19">
        <f t="shared" si="16"/>
        <v>394.4</v>
      </c>
      <c r="W23" s="19">
        <f t="shared" si="16"/>
        <v>1034.72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42237.919999999998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>
        <v>207.39</v>
      </c>
      <c r="E32" s="36"/>
      <c r="F32" s="36"/>
      <c r="G32" s="36"/>
      <c r="H32" s="36">
        <v>61.79</v>
      </c>
      <c r="I32" s="36">
        <v>10.49</v>
      </c>
      <c r="J32" s="36"/>
      <c r="K32" s="36">
        <v>92.87</v>
      </c>
      <c r="L32" s="36"/>
      <c r="M32" s="37"/>
      <c r="N32" s="37">
        <v>107</v>
      </c>
      <c r="O32" s="37">
        <v>34.83</v>
      </c>
      <c r="P32" s="37">
        <v>22.35</v>
      </c>
      <c r="Q32" s="37">
        <v>17.670000000000002</v>
      </c>
      <c r="R32" s="37">
        <v>30</v>
      </c>
      <c r="S32" s="37">
        <v>74.180000000000007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658.56999999999994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962.28959999999984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286.7056</v>
      </c>
      <c r="I33" s="22">
        <f t="shared" si="30"/>
        <v>48.6736</v>
      </c>
      <c r="J33" s="22">
        <f t="shared" si="30"/>
        <v>0</v>
      </c>
      <c r="K33" s="22">
        <f t="shared" si="30"/>
        <v>430.91679999999997</v>
      </c>
      <c r="L33" s="22">
        <f t="shared" si="30"/>
        <v>0</v>
      </c>
      <c r="M33" s="22">
        <f t="shared" ref="M33:R33" si="31">M32*$B$8</f>
        <v>0</v>
      </c>
      <c r="N33" s="22">
        <f t="shared" si="31"/>
        <v>496.47999999999996</v>
      </c>
      <c r="O33" s="22">
        <f t="shared" si="31"/>
        <v>161.61119999999997</v>
      </c>
      <c r="P33" s="22">
        <f t="shared" si="31"/>
        <v>103.70399999999999</v>
      </c>
      <c r="Q33" s="22">
        <f t="shared" si="31"/>
        <v>81.988799999999998</v>
      </c>
      <c r="R33" s="22">
        <f t="shared" si="31"/>
        <v>139.19999999999999</v>
      </c>
      <c r="S33" s="22">
        <f t="shared" ref="S33:AG33" si="32">S32*$B$8</f>
        <v>344.1952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3055.7647999999999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207.39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61.79</v>
      </c>
      <c r="I38" s="20">
        <f t="shared" si="39"/>
        <v>10.49</v>
      </c>
      <c r="J38" s="20">
        <f t="shared" si="39"/>
        <v>0</v>
      </c>
      <c r="K38" s="20">
        <f t="shared" si="39"/>
        <v>92.87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107</v>
      </c>
      <c r="O38" s="20">
        <f t="shared" si="40"/>
        <v>34.83</v>
      </c>
      <c r="P38" s="20">
        <f t="shared" si="40"/>
        <v>22.35</v>
      </c>
      <c r="Q38" s="20">
        <f t="shared" si="40"/>
        <v>17.670000000000002</v>
      </c>
      <c r="R38" s="20">
        <f t="shared" si="40"/>
        <v>30</v>
      </c>
      <c r="S38" s="20">
        <f t="shared" si="40"/>
        <v>74.180000000000007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658.56999999999994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962.28959999999984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286.7056</v>
      </c>
      <c r="I39" s="19">
        <f t="shared" si="42"/>
        <v>48.6736</v>
      </c>
      <c r="J39" s="19">
        <f t="shared" si="42"/>
        <v>0</v>
      </c>
      <c r="K39" s="19">
        <f t="shared" si="42"/>
        <v>430.91679999999997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496.47999999999996</v>
      </c>
      <c r="O39" s="19">
        <f t="shared" si="43"/>
        <v>161.61119999999997</v>
      </c>
      <c r="P39" s="19">
        <f t="shared" si="43"/>
        <v>103.70399999999999</v>
      </c>
      <c r="Q39" s="19">
        <f t="shared" si="43"/>
        <v>81.988799999999998</v>
      </c>
      <c r="R39" s="19">
        <f t="shared" si="43"/>
        <v>139.19999999999999</v>
      </c>
      <c r="S39" s="19">
        <f t="shared" si="43"/>
        <v>344.1952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3055.7647999999999</v>
      </c>
    </row>
    <row r="40" spans="1:34" x14ac:dyDescent="0.25">
      <c r="A40" s="13" t="s">
        <v>43</v>
      </c>
      <c r="B40" s="36"/>
      <c r="C40" s="36"/>
      <c r="D40" s="36"/>
      <c r="E40" s="36">
        <v>108.12</v>
      </c>
      <c r="F40" s="36"/>
      <c r="G40" s="36">
        <v>57.23</v>
      </c>
      <c r="H40" s="36"/>
      <c r="I40" s="36">
        <v>13</v>
      </c>
      <c r="J40" s="36">
        <v>342.91</v>
      </c>
      <c r="K40" s="36">
        <v>177.21</v>
      </c>
      <c r="L40" s="36">
        <v>56.06</v>
      </c>
      <c r="M40" s="36">
        <v>159.16</v>
      </c>
      <c r="N40" s="36">
        <v>75.02</v>
      </c>
      <c r="O40" s="36">
        <v>65.02</v>
      </c>
      <c r="P40" s="36">
        <v>31.19</v>
      </c>
      <c r="Q40" s="36">
        <v>136.02000000000001</v>
      </c>
      <c r="R40" s="36"/>
      <c r="S40" s="36">
        <v>10</v>
      </c>
      <c r="T40" s="36"/>
      <c r="U40" s="36"/>
      <c r="V40" s="36"/>
      <c r="W40" s="36">
        <v>20.329999999999998</v>
      </c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1251.27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501.67680000000001</v>
      </c>
      <c r="F41" s="22">
        <f t="shared" si="45"/>
        <v>0</v>
      </c>
      <c r="G41" s="22">
        <f t="shared" si="45"/>
        <v>265.54719999999998</v>
      </c>
      <c r="H41" s="22">
        <f t="shared" si="45"/>
        <v>0</v>
      </c>
      <c r="I41" s="22">
        <f t="shared" si="45"/>
        <v>60.319999999999993</v>
      </c>
      <c r="J41" s="22">
        <f t="shared" si="45"/>
        <v>1591.1024</v>
      </c>
      <c r="K41" s="22">
        <f t="shared" si="45"/>
        <v>822.25440000000003</v>
      </c>
      <c r="L41" s="22">
        <f t="shared" si="45"/>
        <v>260.11840000000001</v>
      </c>
      <c r="M41" s="22">
        <f t="shared" ref="M41:R41" si="46">M40*$B$8</f>
        <v>738.50239999999997</v>
      </c>
      <c r="N41" s="22">
        <f t="shared" si="46"/>
        <v>348.09279999999995</v>
      </c>
      <c r="O41" s="22">
        <f t="shared" si="46"/>
        <v>301.69279999999998</v>
      </c>
      <c r="P41" s="22">
        <f t="shared" si="46"/>
        <v>144.7216</v>
      </c>
      <c r="Q41" s="22">
        <f t="shared" si="46"/>
        <v>631.13279999999997</v>
      </c>
      <c r="R41" s="22">
        <f t="shared" si="46"/>
        <v>0</v>
      </c>
      <c r="S41" s="22">
        <f t="shared" ref="S41:AG41" si="47">S40*$B$8</f>
        <v>46.4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94.331199999999981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5805.8927999999987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108.12</v>
      </c>
      <c r="F46" s="20">
        <f t="shared" si="54"/>
        <v>0</v>
      </c>
      <c r="G46" s="20">
        <f t="shared" si="54"/>
        <v>57.23</v>
      </c>
      <c r="H46" s="20">
        <f t="shared" si="54"/>
        <v>0</v>
      </c>
      <c r="I46" s="20">
        <f t="shared" si="54"/>
        <v>13</v>
      </c>
      <c r="J46" s="20">
        <f t="shared" si="54"/>
        <v>342.91</v>
      </c>
      <c r="K46" s="20">
        <f t="shared" si="54"/>
        <v>177.21</v>
      </c>
      <c r="L46" s="20">
        <f t="shared" si="54"/>
        <v>56.06</v>
      </c>
      <c r="M46" s="20">
        <f t="shared" ref="M46:S46" si="55">+M40+M42+M44</f>
        <v>159.16</v>
      </c>
      <c r="N46" s="20">
        <f t="shared" si="55"/>
        <v>75.02</v>
      </c>
      <c r="O46" s="20">
        <f t="shared" si="55"/>
        <v>65.02</v>
      </c>
      <c r="P46" s="20">
        <f t="shared" si="55"/>
        <v>31.19</v>
      </c>
      <c r="Q46" s="20">
        <f t="shared" si="55"/>
        <v>136.02000000000001</v>
      </c>
      <c r="R46" s="20">
        <f t="shared" si="55"/>
        <v>0</v>
      </c>
      <c r="S46" s="20">
        <f t="shared" si="55"/>
        <v>10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20.329999999999998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1251.27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501.67680000000001</v>
      </c>
      <c r="F47" s="19">
        <f t="shared" si="57"/>
        <v>0</v>
      </c>
      <c r="G47" s="19">
        <f t="shared" si="57"/>
        <v>265.54719999999998</v>
      </c>
      <c r="H47" s="19">
        <f t="shared" si="57"/>
        <v>0</v>
      </c>
      <c r="I47" s="19">
        <f t="shared" si="57"/>
        <v>60.319999999999993</v>
      </c>
      <c r="J47" s="19">
        <f t="shared" si="57"/>
        <v>1591.1024</v>
      </c>
      <c r="K47" s="19">
        <f t="shared" si="57"/>
        <v>822.25440000000003</v>
      </c>
      <c r="L47" s="19">
        <f t="shared" si="57"/>
        <v>260.11840000000001</v>
      </c>
      <c r="M47" s="19">
        <f t="shared" ref="M47:S47" si="58">+M41+M43+M45</f>
        <v>738.50239999999997</v>
      </c>
      <c r="N47" s="19">
        <f t="shared" si="58"/>
        <v>348.09279999999995</v>
      </c>
      <c r="O47" s="19">
        <f t="shared" si="58"/>
        <v>301.69279999999998</v>
      </c>
      <c r="P47" s="19">
        <f t="shared" si="58"/>
        <v>144.7216</v>
      </c>
      <c r="Q47" s="19">
        <f t="shared" si="58"/>
        <v>631.13279999999997</v>
      </c>
      <c r="R47" s="19">
        <f t="shared" si="58"/>
        <v>0</v>
      </c>
      <c r="S47" s="19">
        <f t="shared" si="58"/>
        <v>46.4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94.331199999999981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5805.8927999999987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974.39</v>
      </c>
      <c r="C49" s="44">
        <v>1496.52</v>
      </c>
      <c r="D49" s="44">
        <v>1512.3</v>
      </c>
      <c r="E49" s="44">
        <v>1806.77</v>
      </c>
      <c r="F49" s="44">
        <v>1681.57</v>
      </c>
      <c r="G49" s="44">
        <v>1498.68</v>
      </c>
      <c r="H49" s="44">
        <v>1065.3599999999999</v>
      </c>
      <c r="I49" s="44">
        <v>1416.79</v>
      </c>
      <c r="J49" s="44">
        <v>1756.65</v>
      </c>
      <c r="K49" s="44">
        <v>1772.1</v>
      </c>
      <c r="L49" s="44">
        <v>882.86</v>
      </c>
      <c r="M49" s="45">
        <v>1280.1099999999999</v>
      </c>
      <c r="N49" s="45">
        <v>1687.73</v>
      </c>
      <c r="O49" s="45">
        <v>2602.64</v>
      </c>
      <c r="P49" s="45">
        <v>1915.94</v>
      </c>
      <c r="Q49" s="45">
        <v>1275.76</v>
      </c>
      <c r="R49" s="45">
        <v>508.92</v>
      </c>
      <c r="S49" s="45">
        <v>1175.4100000000001</v>
      </c>
      <c r="T49" s="45">
        <v>451.33</v>
      </c>
      <c r="U49" s="45">
        <v>8.34</v>
      </c>
      <c r="V49" s="45">
        <v>524.30999999999995</v>
      </c>
      <c r="W49" s="45">
        <v>880.59</v>
      </c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28175.07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528.25</v>
      </c>
      <c r="C53" s="44">
        <v>692.92</v>
      </c>
      <c r="D53" s="44"/>
      <c r="E53" s="44"/>
      <c r="F53" s="44">
        <v>185.28</v>
      </c>
      <c r="G53" s="44">
        <v>859.82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>
        <v>319.87</v>
      </c>
      <c r="S53" s="45">
        <v>601.23</v>
      </c>
      <c r="T53" s="45"/>
      <c r="U53" s="45"/>
      <c r="V53" s="45">
        <v>51.27</v>
      </c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3238.64</v>
      </c>
    </row>
    <row r="54" spans="1:34" x14ac:dyDescent="0.25">
      <c r="A54" s="17" t="s">
        <v>114</v>
      </c>
      <c r="B54" s="44"/>
      <c r="C54" s="44">
        <v>19.760000000000002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>
        <v>24.89</v>
      </c>
      <c r="S54" s="45">
        <v>77.78</v>
      </c>
      <c r="T54" s="45"/>
      <c r="U54" s="45"/>
      <c r="V54" s="45"/>
      <c r="W54" s="45">
        <v>91.96</v>
      </c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214.39</v>
      </c>
    </row>
    <row r="55" spans="1:34" x14ac:dyDescent="0.25">
      <c r="A55" s="17" t="s">
        <v>52</v>
      </c>
      <c r="B55" s="44"/>
      <c r="C55" s="44">
        <v>20.55</v>
      </c>
      <c r="D55" s="44">
        <v>522.57000000000005</v>
      </c>
      <c r="E55" s="44"/>
      <c r="F55" s="44"/>
      <c r="G55" s="44">
        <v>6.77</v>
      </c>
      <c r="H55" s="44"/>
      <c r="I55" s="44">
        <v>115.61</v>
      </c>
      <c r="J55" s="44">
        <v>13.34</v>
      </c>
      <c r="K55" s="44">
        <v>612.55999999999995</v>
      </c>
      <c r="L55" s="44">
        <v>204.6</v>
      </c>
      <c r="M55" s="45"/>
      <c r="N55" s="45">
        <v>76.05</v>
      </c>
      <c r="O55" s="45">
        <v>48.84</v>
      </c>
      <c r="P55" s="45"/>
      <c r="Q55" s="45">
        <v>104.57</v>
      </c>
      <c r="R55" s="45">
        <v>46.4</v>
      </c>
      <c r="S55" s="45"/>
      <c r="T55" s="45"/>
      <c r="U55" s="45"/>
      <c r="V55" s="45"/>
      <c r="W55" s="45">
        <v>484.47</v>
      </c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2256.33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3080.24</v>
      </c>
      <c r="C64" s="53">
        <f t="shared" ref="C64:AG64" si="61">+C15+C23+C31+C39+C47+C48+C49+C50+C51+C52+C53+C54+C55+C56+C57+C58+C59+C60+C61+C62+C63</f>
        <v>4187.37</v>
      </c>
      <c r="D64" s="53">
        <f t="shared" si="61"/>
        <v>4755.7195999999994</v>
      </c>
      <c r="E64" s="53">
        <f t="shared" si="61"/>
        <v>5793.0868</v>
      </c>
      <c r="F64" s="53">
        <f t="shared" si="61"/>
        <v>2546.3300000000004</v>
      </c>
      <c r="G64" s="53">
        <f t="shared" si="61"/>
        <v>5361.4171999999999</v>
      </c>
      <c r="H64" s="53">
        <f t="shared" si="61"/>
        <v>4080.3855999999996</v>
      </c>
      <c r="I64" s="53">
        <f t="shared" si="61"/>
        <v>4603.5735999999997</v>
      </c>
      <c r="J64" s="53">
        <f t="shared" si="61"/>
        <v>6562.6923999999999</v>
      </c>
      <c r="K64" s="53">
        <f t="shared" si="61"/>
        <v>6544.5511999999999</v>
      </c>
      <c r="L64" s="53">
        <f t="shared" si="61"/>
        <v>3249.9784</v>
      </c>
      <c r="M64" s="53">
        <f t="shared" si="61"/>
        <v>4372.9923999999992</v>
      </c>
      <c r="N64" s="53">
        <f t="shared" si="61"/>
        <v>4853.1927999999998</v>
      </c>
      <c r="O64" s="53">
        <f t="shared" si="61"/>
        <v>5369.8239999999996</v>
      </c>
      <c r="P64" s="53">
        <f t="shared" si="61"/>
        <v>3946.1255999999998</v>
      </c>
      <c r="Q64" s="53">
        <f t="shared" si="61"/>
        <v>5434.2515999999996</v>
      </c>
      <c r="R64" s="53">
        <f t="shared" si="61"/>
        <v>3015.8799999999997</v>
      </c>
      <c r="S64" s="53">
        <f t="shared" si="61"/>
        <v>3581.3352000000004</v>
      </c>
      <c r="T64" s="53">
        <f t="shared" si="61"/>
        <v>729.17</v>
      </c>
      <c r="U64" s="53">
        <f t="shared" si="61"/>
        <v>8.34</v>
      </c>
      <c r="V64" s="53">
        <f t="shared" si="61"/>
        <v>969.9799999999999</v>
      </c>
      <c r="W64" s="53">
        <f t="shared" si="61"/>
        <v>2596.0712000000003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85642.507599999997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7 D</v>
      </c>
      <c r="M66" s="55" t="str">
        <f t="shared" si="62"/>
        <v>CAJA 7 N</v>
      </c>
      <c r="N66" s="55" t="str">
        <f t="shared" si="62"/>
        <v>CAJA 8 D</v>
      </c>
      <c r="O66" s="55" t="str">
        <f t="shared" si="62"/>
        <v>CAJA 8 N</v>
      </c>
      <c r="P66" s="55" t="str">
        <f t="shared" si="62"/>
        <v>CAJA 9 D</v>
      </c>
      <c r="Q66" s="55" t="str">
        <f t="shared" si="62"/>
        <v>CAJA 9 N</v>
      </c>
      <c r="R66" s="55" t="str">
        <f t="shared" si="62"/>
        <v>CAJA 10 D</v>
      </c>
      <c r="S66" s="55" t="str">
        <f t="shared" si="62"/>
        <v>CAJA 10 N</v>
      </c>
      <c r="T66" s="55" t="str">
        <f t="shared" si="62"/>
        <v>CAJA 12 D</v>
      </c>
      <c r="U66" s="55" t="str">
        <f t="shared" si="62"/>
        <v>CAJA 12 N</v>
      </c>
      <c r="V66" s="55" t="str">
        <f t="shared" si="62"/>
        <v>CAJA 14 N</v>
      </c>
      <c r="W66" s="55" t="str">
        <f t="shared" si="62"/>
        <v>CAJA 15 N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3039.06</v>
      </c>
      <c r="C67" s="57">
        <f t="shared" ref="C67:L67" si="63">C12</f>
        <v>4200.1099999999997</v>
      </c>
      <c r="D67" s="57">
        <f t="shared" si="63"/>
        <v>4707.5200000000004</v>
      </c>
      <c r="E67" s="57">
        <f t="shared" si="63"/>
        <v>5743.91</v>
      </c>
      <c r="F67" s="57">
        <f t="shared" si="63"/>
        <v>2546.7199999999998</v>
      </c>
      <c r="G67" s="57">
        <f t="shared" si="63"/>
        <v>5359.29</v>
      </c>
      <c r="H67" s="57">
        <f t="shared" si="63"/>
        <v>4053.95</v>
      </c>
      <c r="I67" s="57">
        <f t="shared" si="63"/>
        <v>4600.6400000000003</v>
      </c>
      <c r="J67" s="57">
        <f t="shared" si="63"/>
        <v>6497.8</v>
      </c>
      <c r="K67" s="57">
        <f t="shared" si="63"/>
        <v>6541.43</v>
      </c>
      <c r="L67" s="57">
        <f t="shared" si="63"/>
        <v>3239.33</v>
      </c>
      <c r="M67" s="57">
        <f t="shared" ref="M67:AG67" si="64">M12</f>
        <v>4368.03</v>
      </c>
      <c r="N67" s="57">
        <f t="shared" si="64"/>
        <v>4943.71</v>
      </c>
      <c r="O67" s="57">
        <f t="shared" si="64"/>
        <v>5296.4</v>
      </c>
      <c r="P67" s="57">
        <f t="shared" si="64"/>
        <v>3917.69</v>
      </c>
      <c r="Q67" s="57">
        <f t="shared" si="64"/>
        <v>5408.39</v>
      </c>
      <c r="R67" s="57">
        <f t="shared" si="64"/>
        <v>3007</v>
      </c>
      <c r="S67" s="57">
        <f t="shared" si="64"/>
        <v>3582.24</v>
      </c>
      <c r="T67" s="57">
        <f t="shared" si="64"/>
        <v>729.27</v>
      </c>
      <c r="U67" s="57">
        <f t="shared" si="64"/>
        <v>8.34</v>
      </c>
      <c r="V67" s="57">
        <f t="shared" si="64"/>
        <v>941.75</v>
      </c>
      <c r="W67" s="57">
        <f t="shared" si="64"/>
        <v>2592.67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85325.250000000015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3039.06</v>
      </c>
      <c r="C69" s="59">
        <f t="shared" ref="C69:L69" si="67">+C67+C68</f>
        <v>4200.1099999999997</v>
      </c>
      <c r="D69" s="59">
        <f t="shared" si="67"/>
        <v>4707.5200000000004</v>
      </c>
      <c r="E69" s="59">
        <f t="shared" si="67"/>
        <v>5743.91</v>
      </c>
      <c r="F69" s="59">
        <f t="shared" si="67"/>
        <v>2546.7199999999998</v>
      </c>
      <c r="G69" s="59">
        <f t="shared" si="67"/>
        <v>5359.29</v>
      </c>
      <c r="H69" s="59">
        <f t="shared" si="67"/>
        <v>4053.95</v>
      </c>
      <c r="I69" s="59">
        <f t="shared" si="67"/>
        <v>4600.6400000000003</v>
      </c>
      <c r="J69" s="59">
        <f t="shared" si="67"/>
        <v>6497.8</v>
      </c>
      <c r="K69" s="59">
        <f t="shared" si="67"/>
        <v>6541.43</v>
      </c>
      <c r="L69" s="59">
        <f t="shared" si="67"/>
        <v>3239.33</v>
      </c>
      <c r="M69" s="59">
        <f t="shared" ref="M69:AG69" si="68">+M67+M68</f>
        <v>4368.03</v>
      </c>
      <c r="N69" s="59">
        <f t="shared" si="68"/>
        <v>4943.71</v>
      </c>
      <c r="O69" s="59">
        <f t="shared" si="68"/>
        <v>5296.4</v>
      </c>
      <c r="P69" s="59">
        <f t="shared" si="68"/>
        <v>3917.69</v>
      </c>
      <c r="Q69" s="59">
        <f t="shared" si="68"/>
        <v>5408.39</v>
      </c>
      <c r="R69" s="59">
        <f t="shared" si="68"/>
        <v>3007</v>
      </c>
      <c r="S69" s="59">
        <f t="shared" si="68"/>
        <v>3582.24</v>
      </c>
      <c r="T69" s="59">
        <f t="shared" si="68"/>
        <v>729.27</v>
      </c>
      <c r="U69" s="59">
        <f t="shared" si="68"/>
        <v>8.34</v>
      </c>
      <c r="V69" s="59">
        <f t="shared" si="68"/>
        <v>941.75</v>
      </c>
      <c r="W69" s="59">
        <f t="shared" si="68"/>
        <v>2592.67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85325.250000000015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41.179999999999836</v>
      </c>
      <c r="C70" s="57">
        <f t="shared" si="69"/>
        <v>-12.739999999999782</v>
      </c>
      <c r="D70" s="57">
        <f t="shared" si="69"/>
        <v>48.199599999999009</v>
      </c>
      <c r="E70" s="57">
        <f t="shared" si="69"/>
        <v>49.176800000000185</v>
      </c>
      <c r="F70" s="57">
        <f t="shared" si="69"/>
        <v>-0.38999999999941792</v>
      </c>
      <c r="G70" s="57">
        <f t="shared" si="69"/>
        <v>2.1271999999999025</v>
      </c>
      <c r="H70" s="57">
        <f t="shared" si="69"/>
        <v>26.435599999999795</v>
      </c>
      <c r="I70" s="57">
        <f t="shared" si="69"/>
        <v>2.9335999999993874</v>
      </c>
      <c r="J70" s="57">
        <f t="shared" si="69"/>
        <v>64.892399999999725</v>
      </c>
      <c r="K70" s="57">
        <f t="shared" si="69"/>
        <v>3.1211999999995896</v>
      </c>
      <c r="L70" s="57">
        <f t="shared" si="69"/>
        <v>10.648400000000038</v>
      </c>
      <c r="M70" s="57">
        <f t="shared" ref="M70:AG70" si="70">+M64-M69</f>
        <v>4.9623999999994339</v>
      </c>
      <c r="N70" s="57">
        <f t="shared" si="70"/>
        <v>-90.51720000000023</v>
      </c>
      <c r="O70" s="57">
        <f t="shared" si="70"/>
        <v>73.423999999999978</v>
      </c>
      <c r="P70" s="57">
        <f t="shared" si="70"/>
        <v>28.435599999999795</v>
      </c>
      <c r="Q70" s="57">
        <f t="shared" si="70"/>
        <v>25.861599999999271</v>
      </c>
      <c r="R70" s="57">
        <f t="shared" si="70"/>
        <v>8.8799999999996544</v>
      </c>
      <c r="S70" s="57">
        <f t="shared" si="70"/>
        <v>-0.9047999999993408</v>
      </c>
      <c r="T70" s="57">
        <f t="shared" si="70"/>
        <v>-0.10000000000002274</v>
      </c>
      <c r="U70" s="57">
        <f t="shared" si="70"/>
        <v>0</v>
      </c>
      <c r="V70" s="57">
        <f t="shared" si="70"/>
        <v>28.229999999999905</v>
      </c>
      <c r="W70" s="57">
        <f t="shared" si="70"/>
        <v>3.4012000000002445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317.25759999999696</v>
      </c>
    </row>
    <row r="71" spans="1:34" ht="101.25" customHeight="1" x14ac:dyDescent="0.25">
      <c r="A71" s="77" t="s">
        <v>96</v>
      </c>
      <c r="B71" s="14" t="s">
        <v>146</v>
      </c>
      <c r="C71" s="14" t="s">
        <v>147</v>
      </c>
      <c r="D71" s="14" t="s">
        <v>149</v>
      </c>
      <c r="E71" s="14" t="s">
        <v>150</v>
      </c>
      <c r="F71" s="14"/>
      <c r="G71" s="14"/>
      <c r="H71" s="14" t="s">
        <v>153</v>
      </c>
      <c r="I71" s="14"/>
      <c r="J71" s="14" t="s">
        <v>154</v>
      </c>
      <c r="K71" s="14"/>
      <c r="L71" s="14" t="s">
        <v>155</v>
      </c>
      <c r="M71" s="29"/>
      <c r="N71" s="29" t="s">
        <v>126</v>
      </c>
      <c r="O71" s="29" t="s">
        <v>156</v>
      </c>
      <c r="P71" s="29" t="s">
        <v>157</v>
      </c>
      <c r="Q71" s="29" t="s">
        <v>158</v>
      </c>
      <c r="R71" s="29" t="s">
        <v>159</v>
      </c>
      <c r="S71" s="29" t="s">
        <v>162</v>
      </c>
      <c r="T71" s="29"/>
      <c r="U71" s="29"/>
      <c r="V71" s="29" t="s">
        <v>163</v>
      </c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148</v>
      </c>
      <c r="E72" s="15" t="s">
        <v>151</v>
      </c>
      <c r="R72" s="12" t="s">
        <v>160</v>
      </c>
      <c r="AH72" s="47"/>
    </row>
    <row r="73" spans="1:34" x14ac:dyDescent="0.25">
      <c r="E73" s="15" t="s">
        <v>152</v>
      </c>
      <c r="R73" s="12" t="s">
        <v>161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61" activePane="bottomRight" state="frozen"/>
      <selection pane="topRight" activeCell="B1" sqref="B1"/>
      <selection pane="bottomLeft" activeCell="A5" sqref="A5"/>
      <selection pane="bottomRight" activeCell="C72" sqref="C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61</v>
      </c>
      <c r="I11" s="5" t="s">
        <v>62</v>
      </c>
      <c r="J11" s="5" t="s">
        <v>63</v>
      </c>
      <c r="K11" s="5" t="s">
        <v>64</v>
      </c>
      <c r="L11" s="5" t="s">
        <v>67</v>
      </c>
      <c r="M11" s="5" t="s">
        <v>68</v>
      </c>
      <c r="N11" s="5" t="s">
        <v>69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1646.21</v>
      </c>
      <c r="C12" s="26">
        <v>2259.8000000000002</v>
      </c>
      <c r="D12" s="26">
        <v>1180.53</v>
      </c>
      <c r="E12" s="26">
        <v>2908</v>
      </c>
      <c r="F12" s="26">
        <v>1368.94</v>
      </c>
      <c r="G12" s="26">
        <v>2867.96</v>
      </c>
      <c r="H12" s="26">
        <v>2022.68</v>
      </c>
      <c r="I12" s="26">
        <v>3990.28</v>
      </c>
      <c r="J12" s="26">
        <v>2344.77</v>
      </c>
      <c r="K12" s="26">
        <v>2632.25</v>
      </c>
      <c r="L12" s="26">
        <v>1123.6400000000001</v>
      </c>
      <c r="M12" s="26">
        <v>1801.37</v>
      </c>
      <c r="N12" s="26">
        <v>1289.3699999999999</v>
      </c>
      <c r="O12" s="26">
        <v>1616.73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29052.529999999995</v>
      </c>
      <c r="AI12" s="26">
        <v>29052.54</v>
      </c>
      <c r="AJ12" s="69">
        <f>+AI12-AH12</f>
        <v>1.0000000005675247E-2</v>
      </c>
    </row>
    <row r="13" spans="1:36" ht="19.5" customHeight="1" x14ac:dyDescent="0.25">
      <c r="A13" s="25" t="s">
        <v>117</v>
      </c>
      <c r="B13" s="26"/>
      <c r="C13" s="26"/>
      <c r="D13" s="26">
        <v>54</v>
      </c>
      <c r="E13" s="26">
        <v>12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66</v>
      </c>
      <c r="AI13" s="26"/>
      <c r="AJ13" s="69">
        <f>+AI13-AH13</f>
        <v>-66</v>
      </c>
    </row>
    <row r="14" spans="1:36" ht="19.5" customHeight="1" x14ac:dyDescent="0.25">
      <c r="A14" s="25" t="s">
        <v>118</v>
      </c>
      <c r="B14" s="26"/>
      <c r="C14" s="26"/>
      <c r="D14" s="26">
        <v>1.5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1.5</v>
      </c>
      <c r="AI14" s="26"/>
      <c r="AJ14" s="69">
        <f>+AI14-AH14</f>
        <v>-1.5</v>
      </c>
    </row>
    <row r="15" spans="1:36" x14ac:dyDescent="0.25">
      <c r="A15" s="13" t="s">
        <v>0</v>
      </c>
      <c r="B15" s="23">
        <v>60.7</v>
      </c>
      <c r="C15" s="23">
        <v>66</v>
      </c>
      <c r="D15" s="23">
        <v>0</v>
      </c>
      <c r="E15" s="23">
        <v>43.5</v>
      </c>
      <c r="F15" s="23">
        <v>0</v>
      </c>
      <c r="G15" s="23">
        <v>70</v>
      </c>
      <c r="H15" s="23">
        <v>0</v>
      </c>
      <c r="I15" s="23">
        <v>163.5</v>
      </c>
      <c r="J15" s="23">
        <v>60.05</v>
      </c>
      <c r="K15" s="23">
        <v>36</v>
      </c>
      <c r="L15" s="23">
        <v>47</v>
      </c>
      <c r="M15" s="23">
        <v>5.6</v>
      </c>
      <c r="N15" s="23">
        <v>29.3</v>
      </c>
      <c r="O15" s="23">
        <v>86.5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668.15</v>
      </c>
    </row>
    <row r="16" spans="1:36" s="32" customFormat="1" x14ac:dyDescent="0.25">
      <c r="A16" s="30" t="s">
        <v>20</v>
      </c>
      <c r="B16" s="31">
        <v>163</v>
      </c>
      <c r="C16" s="31">
        <v>229</v>
      </c>
      <c r="D16" s="31">
        <v>61</v>
      </c>
      <c r="E16" s="31">
        <v>223</v>
      </c>
      <c r="F16" s="31">
        <v>158</v>
      </c>
      <c r="G16" s="31">
        <v>287</v>
      </c>
      <c r="H16" s="31">
        <v>131</v>
      </c>
      <c r="I16" s="31">
        <v>339</v>
      </c>
      <c r="J16" s="31">
        <v>236</v>
      </c>
      <c r="K16" s="31">
        <v>305</v>
      </c>
      <c r="L16" s="31">
        <v>110</v>
      </c>
      <c r="M16" s="31">
        <v>184</v>
      </c>
      <c r="N16" s="31">
        <v>109</v>
      </c>
      <c r="O16" s="31">
        <v>106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2641</v>
      </c>
      <c r="AJ16" s="70"/>
    </row>
    <row r="17" spans="1:36" s="47" customFormat="1" x14ac:dyDescent="0.25">
      <c r="A17" s="46" t="s">
        <v>27</v>
      </c>
      <c r="B17" s="22">
        <f>B16*$B$8</f>
        <v>756.31999999999994</v>
      </c>
      <c r="C17" s="22">
        <f>C16*$B$8</f>
        <v>1062.56</v>
      </c>
      <c r="D17" s="22">
        <f t="shared" ref="D17:AG17" si="2">D16*$B$8</f>
        <v>283.03999999999996</v>
      </c>
      <c r="E17" s="22">
        <f t="shared" si="2"/>
        <v>1034.72</v>
      </c>
      <c r="F17" s="22">
        <f t="shared" si="2"/>
        <v>733.12</v>
      </c>
      <c r="G17" s="22">
        <f t="shared" si="2"/>
        <v>1331.6799999999998</v>
      </c>
      <c r="H17" s="22">
        <f t="shared" si="2"/>
        <v>607.83999999999992</v>
      </c>
      <c r="I17" s="22">
        <f t="shared" si="2"/>
        <v>1572.9599999999998</v>
      </c>
      <c r="J17" s="22">
        <f t="shared" si="2"/>
        <v>1095.04</v>
      </c>
      <c r="K17" s="22">
        <f t="shared" si="2"/>
        <v>1415.1999999999998</v>
      </c>
      <c r="L17" s="22">
        <f t="shared" si="2"/>
        <v>510.4</v>
      </c>
      <c r="M17" s="22">
        <f t="shared" si="2"/>
        <v>853.76</v>
      </c>
      <c r="N17" s="22">
        <f t="shared" si="2"/>
        <v>505.76</v>
      </c>
      <c r="O17" s="22">
        <f t="shared" si="2"/>
        <v>491.84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12254.24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163</v>
      </c>
      <c r="C22" s="20">
        <f t="shared" ref="C22:AG23" si="5">+C16+C18+C20</f>
        <v>229</v>
      </c>
      <c r="D22" s="20">
        <f t="shared" si="5"/>
        <v>61</v>
      </c>
      <c r="E22" s="20">
        <f t="shared" si="5"/>
        <v>223</v>
      </c>
      <c r="F22" s="20">
        <f t="shared" si="5"/>
        <v>158</v>
      </c>
      <c r="G22" s="20">
        <f t="shared" si="5"/>
        <v>287</v>
      </c>
      <c r="H22" s="20">
        <f t="shared" si="5"/>
        <v>131</v>
      </c>
      <c r="I22" s="20">
        <f t="shared" si="5"/>
        <v>339</v>
      </c>
      <c r="J22" s="20">
        <f t="shared" si="5"/>
        <v>236</v>
      </c>
      <c r="K22" s="20">
        <f t="shared" si="5"/>
        <v>305</v>
      </c>
      <c r="L22" s="20">
        <f t="shared" si="5"/>
        <v>110</v>
      </c>
      <c r="M22" s="20">
        <f t="shared" si="5"/>
        <v>184</v>
      </c>
      <c r="N22" s="20">
        <f t="shared" si="5"/>
        <v>109</v>
      </c>
      <c r="O22" s="20">
        <f t="shared" si="5"/>
        <v>106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2641</v>
      </c>
    </row>
    <row r="23" spans="1:36" s="47" customFormat="1" x14ac:dyDescent="0.25">
      <c r="A23" s="48" t="s">
        <v>26</v>
      </c>
      <c r="B23" s="19">
        <f>+B17+B19+B21</f>
        <v>756.31999999999994</v>
      </c>
      <c r="C23" s="19">
        <f t="shared" si="5"/>
        <v>1062.56</v>
      </c>
      <c r="D23" s="19">
        <f t="shared" si="5"/>
        <v>283.03999999999996</v>
      </c>
      <c r="E23" s="19">
        <f t="shared" si="5"/>
        <v>1034.72</v>
      </c>
      <c r="F23" s="19">
        <f t="shared" si="5"/>
        <v>733.12</v>
      </c>
      <c r="G23" s="19">
        <f t="shared" si="5"/>
        <v>1331.6799999999998</v>
      </c>
      <c r="H23" s="19">
        <f t="shared" si="5"/>
        <v>607.83999999999992</v>
      </c>
      <c r="I23" s="19">
        <f t="shared" si="5"/>
        <v>1572.9599999999998</v>
      </c>
      <c r="J23" s="19">
        <f t="shared" si="5"/>
        <v>1095.04</v>
      </c>
      <c r="K23" s="19">
        <f t="shared" si="5"/>
        <v>1415.1999999999998</v>
      </c>
      <c r="L23" s="19">
        <f t="shared" si="5"/>
        <v>510.4</v>
      </c>
      <c r="M23" s="19">
        <f t="shared" si="5"/>
        <v>853.76</v>
      </c>
      <c r="N23" s="19">
        <f t="shared" si="5"/>
        <v>505.76</v>
      </c>
      <c r="O23" s="19">
        <f t="shared" si="5"/>
        <v>491.84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12254.24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10.41</v>
      </c>
      <c r="F32" s="36"/>
      <c r="G32" s="36"/>
      <c r="H32" s="36">
        <v>40</v>
      </c>
      <c r="I32" s="36"/>
      <c r="J32" s="36"/>
      <c r="K32" s="36"/>
      <c r="L32" s="36"/>
      <c r="M32" s="37"/>
      <c r="N32" s="37"/>
      <c r="O32" s="37">
        <v>44.81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95.22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48.302399999999999</v>
      </c>
      <c r="F33" s="22">
        <f t="shared" si="12"/>
        <v>0</v>
      </c>
      <c r="G33" s="22">
        <f t="shared" si="12"/>
        <v>0</v>
      </c>
      <c r="H33" s="22">
        <f t="shared" si="12"/>
        <v>185.6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207.91839999999999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441.82079999999996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10.41</v>
      </c>
      <c r="F38" s="20">
        <f t="shared" si="15"/>
        <v>0</v>
      </c>
      <c r="G38" s="20">
        <f t="shared" si="15"/>
        <v>0</v>
      </c>
      <c r="H38" s="20">
        <f t="shared" si="15"/>
        <v>40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44.81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95.22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48.302399999999999</v>
      </c>
      <c r="F39" s="19">
        <f t="shared" si="15"/>
        <v>0</v>
      </c>
      <c r="G39" s="19">
        <f t="shared" si="15"/>
        <v>0</v>
      </c>
      <c r="H39" s="19">
        <f t="shared" si="15"/>
        <v>185.6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207.91839999999999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441.82079999999996</v>
      </c>
    </row>
    <row r="40" spans="1:34" x14ac:dyDescent="0.25">
      <c r="A40" s="13" t="s">
        <v>43</v>
      </c>
      <c r="B40" s="36"/>
      <c r="C40" s="36"/>
      <c r="D40" s="36"/>
      <c r="E40" s="36">
        <v>6.7</v>
      </c>
      <c r="F40" s="36"/>
      <c r="G40" s="36"/>
      <c r="H40" s="36"/>
      <c r="I40" s="36"/>
      <c r="J40" s="36"/>
      <c r="K40" s="36"/>
      <c r="L40" s="36">
        <v>8.2200000000000006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14.920000000000002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31.087999999999997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38.140799999999999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69.228799999999993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6.7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8.2200000000000006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14.920000000000002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31.087999999999997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38.140799999999999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69.228799999999993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713.29</v>
      </c>
      <c r="C49" s="44">
        <v>924.35</v>
      </c>
      <c r="D49" s="44">
        <v>805.25</v>
      </c>
      <c r="E49" s="44">
        <v>1376.51</v>
      </c>
      <c r="F49" s="44">
        <v>442.41</v>
      </c>
      <c r="G49" s="44">
        <v>1180.33</v>
      </c>
      <c r="H49" s="44">
        <v>1229.31</v>
      </c>
      <c r="I49" s="44">
        <v>2250.3000000000002</v>
      </c>
      <c r="J49" s="44">
        <v>1082.92</v>
      </c>
      <c r="K49" s="44">
        <v>830.96</v>
      </c>
      <c r="L49" s="44">
        <v>497.37</v>
      </c>
      <c r="M49" s="45">
        <v>892.65</v>
      </c>
      <c r="N49" s="45">
        <v>544.38</v>
      </c>
      <c r="O49" s="45">
        <v>495.82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13265.85</v>
      </c>
    </row>
    <row r="50" spans="1:34" x14ac:dyDescent="0.25">
      <c r="A50" s="17" t="s">
        <v>1</v>
      </c>
      <c r="B50" s="44"/>
      <c r="C50" s="44"/>
      <c r="D50" s="44">
        <v>10.84</v>
      </c>
      <c r="E50" s="44"/>
      <c r="F50" s="44"/>
      <c r="G50" s="44"/>
      <c r="H50" s="44"/>
      <c r="I50" s="44"/>
      <c r="J50" s="44"/>
      <c r="K50" s="44"/>
      <c r="L50" s="44">
        <v>19.440000000000001</v>
      </c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30.28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115.84</v>
      </c>
      <c r="C53" s="44">
        <v>182.86</v>
      </c>
      <c r="D53" s="44">
        <v>86.15</v>
      </c>
      <c r="E53" s="44">
        <v>387.94</v>
      </c>
      <c r="F53" s="44">
        <v>201.48</v>
      </c>
      <c r="G53" s="44">
        <v>291.87</v>
      </c>
      <c r="H53" s="44">
        <v>0</v>
      </c>
      <c r="I53" s="44"/>
      <c r="J53" s="44">
        <v>82.37</v>
      </c>
      <c r="K53" s="44">
        <v>288.92</v>
      </c>
      <c r="L53" s="44"/>
      <c r="M53" s="45"/>
      <c r="N53" s="45">
        <v>113.15</v>
      </c>
      <c r="O53" s="45">
        <v>306.60000000000002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2057.1799999999998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>
        <v>53.72</v>
      </c>
      <c r="N54" s="45">
        <v>21.8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75.52</v>
      </c>
    </row>
    <row r="55" spans="1:34" x14ac:dyDescent="0.25">
      <c r="A55" s="17" t="s">
        <v>52</v>
      </c>
      <c r="B55" s="44">
        <v>0</v>
      </c>
      <c r="C55" s="44">
        <v>24.65</v>
      </c>
      <c r="D55" s="44">
        <v>52.2</v>
      </c>
      <c r="E55" s="44">
        <v>0</v>
      </c>
      <c r="F55" s="44"/>
      <c r="G55" s="44"/>
      <c r="H55" s="44">
        <v>4.08</v>
      </c>
      <c r="I55" s="44">
        <v>8.99</v>
      </c>
      <c r="J55" s="44">
        <v>26.24</v>
      </c>
      <c r="K55" s="44">
        <v>65.55</v>
      </c>
      <c r="L55" s="44">
        <v>19.55</v>
      </c>
      <c r="M55" s="45"/>
      <c r="N55" s="45">
        <v>95.92</v>
      </c>
      <c r="O55" s="45">
        <v>30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327.18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1646.1499999999999</v>
      </c>
      <c r="C64" s="53">
        <f t="shared" ref="C64:AG64" si="21">+C15+C23+C31+C39+C47+C48+C49+C50+C51+C52+C53+C54+C55+C56+C57+C58+C59+C60+C61+C62+C63</f>
        <v>2260.42</v>
      </c>
      <c r="D64" s="53">
        <f t="shared" si="21"/>
        <v>1237.48</v>
      </c>
      <c r="E64" s="53">
        <f t="shared" si="21"/>
        <v>2922.0603999999998</v>
      </c>
      <c r="F64" s="53">
        <f t="shared" si="21"/>
        <v>1377.01</v>
      </c>
      <c r="G64" s="53">
        <f t="shared" si="21"/>
        <v>2873.8799999999997</v>
      </c>
      <c r="H64" s="53">
        <f t="shared" si="21"/>
        <v>2026.83</v>
      </c>
      <c r="I64" s="53">
        <f t="shared" si="21"/>
        <v>3995.75</v>
      </c>
      <c r="J64" s="53">
        <f t="shared" si="21"/>
        <v>2346.62</v>
      </c>
      <c r="K64" s="53">
        <f t="shared" si="21"/>
        <v>2636.63</v>
      </c>
      <c r="L64" s="53">
        <f t="shared" si="21"/>
        <v>1131.9008000000001</v>
      </c>
      <c r="M64" s="53">
        <f t="shared" si="21"/>
        <v>1805.73</v>
      </c>
      <c r="N64" s="53">
        <f t="shared" si="21"/>
        <v>1310.3100000000002</v>
      </c>
      <c r="O64" s="53">
        <f t="shared" si="21"/>
        <v>1618.6783999999998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29189.4496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N</v>
      </c>
      <c r="H66" s="55" t="str">
        <f t="shared" si="22"/>
        <v>CAJA 5 D</v>
      </c>
      <c r="I66" s="55" t="str">
        <f t="shared" si="22"/>
        <v>CAJA 5 N</v>
      </c>
      <c r="J66" s="55" t="str">
        <f t="shared" si="22"/>
        <v>CAJA 6 D</v>
      </c>
      <c r="K66" s="55" t="str">
        <f t="shared" si="22"/>
        <v>CAJA 6 N</v>
      </c>
      <c r="L66" s="55" t="str">
        <f t="shared" si="22"/>
        <v>CAJA 8 D</v>
      </c>
      <c r="M66" s="55" t="str">
        <f t="shared" si="22"/>
        <v>CAJA 8 N</v>
      </c>
      <c r="N66" s="55" t="str">
        <f t="shared" si="22"/>
        <v>CAJA 9 D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1646.21</v>
      </c>
      <c r="C67" s="57">
        <f t="shared" ref="C67:L67" si="23">C12</f>
        <v>2259.8000000000002</v>
      </c>
      <c r="D67" s="57">
        <f t="shared" si="23"/>
        <v>1180.53</v>
      </c>
      <c r="E67" s="57">
        <f t="shared" si="23"/>
        <v>2908</v>
      </c>
      <c r="F67" s="57">
        <f t="shared" si="23"/>
        <v>1368.94</v>
      </c>
      <c r="G67" s="57">
        <f t="shared" si="23"/>
        <v>2867.96</v>
      </c>
      <c r="H67" s="57">
        <f t="shared" si="23"/>
        <v>2022.68</v>
      </c>
      <c r="I67" s="57">
        <f t="shared" si="23"/>
        <v>3990.28</v>
      </c>
      <c r="J67" s="57">
        <f t="shared" si="23"/>
        <v>2344.77</v>
      </c>
      <c r="K67" s="57">
        <f t="shared" si="23"/>
        <v>2632.25</v>
      </c>
      <c r="L67" s="57">
        <f t="shared" si="23"/>
        <v>1123.6400000000001</v>
      </c>
      <c r="M67" s="57">
        <f t="shared" si="22"/>
        <v>1801.37</v>
      </c>
      <c r="N67" s="57">
        <f t="shared" si="22"/>
        <v>1289.3699999999999</v>
      </c>
      <c r="O67" s="57">
        <f t="shared" si="22"/>
        <v>1616.73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29052.529999999995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55.5</v>
      </c>
      <c r="E68" s="59">
        <f t="shared" si="24"/>
        <v>12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67.5</v>
      </c>
    </row>
    <row r="69" spans="1:34" s="47" customFormat="1" x14ac:dyDescent="0.25">
      <c r="A69" s="58" t="s">
        <v>94</v>
      </c>
      <c r="B69" s="59">
        <f>+B67+B68</f>
        <v>1646.21</v>
      </c>
      <c r="C69" s="59">
        <f t="shared" ref="C69:AG69" si="25">+C67+C68</f>
        <v>2259.8000000000002</v>
      </c>
      <c r="D69" s="59">
        <f t="shared" si="25"/>
        <v>1236.03</v>
      </c>
      <c r="E69" s="59">
        <f t="shared" si="25"/>
        <v>2920</v>
      </c>
      <c r="F69" s="59">
        <f t="shared" si="25"/>
        <v>1368.94</v>
      </c>
      <c r="G69" s="59">
        <f t="shared" si="25"/>
        <v>2867.96</v>
      </c>
      <c r="H69" s="59">
        <f t="shared" si="25"/>
        <v>2022.68</v>
      </c>
      <c r="I69" s="59">
        <f t="shared" si="25"/>
        <v>3990.28</v>
      </c>
      <c r="J69" s="59">
        <f t="shared" si="25"/>
        <v>2344.77</v>
      </c>
      <c r="K69" s="59">
        <f t="shared" si="25"/>
        <v>2632.25</v>
      </c>
      <c r="L69" s="59">
        <f t="shared" si="25"/>
        <v>1123.6400000000001</v>
      </c>
      <c r="M69" s="59">
        <f t="shared" si="25"/>
        <v>1801.37</v>
      </c>
      <c r="N69" s="59">
        <f t="shared" si="25"/>
        <v>1289.3699999999999</v>
      </c>
      <c r="O69" s="59">
        <f t="shared" si="25"/>
        <v>1616.73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29120.029999999995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-6.0000000000172804E-2</v>
      </c>
      <c r="C70" s="57">
        <f t="shared" si="26"/>
        <v>0.61999999999989086</v>
      </c>
      <c r="D70" s="57">
        <f t="shared" si="26"/>
        <v>1.4500000000000455</v>
      </c>
      <c r="E70" s="57">
        <f t="shared" si="26"/>
        <v>2.060399999999845</v>
      </c>
      <c r="F70" s="57">
        <f t="shared" si="26"/>
        <v>8.0699999999999363</v>
      </c>
      <c r="G70" s="57">
        <f t="shared" si="26"/>
        <v>5.919999999999618</v>
      </c>
      <c r="H70" s="57">
        <f t="shared" si="26"/>
        <v>4.1499999999998636</v>
      </c>
      <c r="I70" s="57">
        <f t="shared" si="26"/>
        <v>5.4699999999997999</v>
      </c>
      <c r="J70" s="57">
        <f t="shared" si="26"/>
        <v>1.8499999999999091</v>
      </c>
      <c r="K70" s="57">
        <f t="shared" si="26"/>
        <v>4.3800000000001091</v>
      </c>
      <c r="L70" s="57">
        <f t="shared" si="26"/>
        <v>8.2608000000000175</v>
      </c>
      <c r="M70" s="57">
        <f t="shared" si="26"/>
        <v>4.3600000000001273</v>
      </c>
      <c r="N70" s="57">
        <f t="shared" si="26"/>
        <v>20.940000000000282</v>
      </c>
      <c r="O70" s="57">
        <f t="shared" si="26"/>
        <v>1.948399999999765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69.419599999999036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127</v>
      </c>
      <c r="G71" s="14"/>
      <c r="H71" s="14" t="s">
        <v>130</v>
      </c>
      <c r="I71" s="14"/>
      <c r="J71" s="14"/>
      <c r="K71" s="14"/>
      <c r="L71" s="14" t="s">
        <v>131</v>
      </c>
      <c r="M71" s="29"/>
      <c r="N71" s="29" t="s">
        <v>132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128</v>
      </c>
      <c r="N72" s="12" t="s">
        <v>133</v>
      </c>
      <c r="AH72" s="47"/>
    </row>
    <row r="73" spans="1:34" x14ac:dyDescent="0.25">
      <c r="F73" s="12" t="s">
        <v>129</v>
      </c>
      <c r="N73" s="12" t="s">
        <v>134</v>
      </c>
      <c r="AH73" s="47"/>
    </row>
    <row r="74" spans="1:34" x14ac:dyDescent="0.25">
      <c r="N74" s="12" t="s">
        <v>135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B21" sqref="B2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1048.46</v>
      </c>
      <c r="C12" s="26">
        <v>2074.5</v>
      </c>
      <c r="D12" s="26">
        <v>1471.2</v>
      </c>
      <c r="E12" s="26">
        <v>1736.63</v>
      </c>
      <c r="F12" s="26">
        <v>1003.48</v>
      </c>
      <c r="G12" s="26">
        <v>1511.62</v>
      </c>
      <c r="H12" s="26">
        <v>587.19000000000005</v>
      </c>
      <c r="I12" s="26">
        <v>1823.16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11256.24</v>
      </c>
      <c r="AI12" s="26">
        <v>11256.24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127.7</v>
      </c>
      <c r="D15" s="23">
        <v>25.5</v>
      </c>
      <c r="E15" s="23">
        <v>29.2</v>
      </c>
      <c r="F15" s="23">
        <v>57.4</v>
      </c>
      <c r="G15" s="23">
        <v>9</v>
      </c>
      <c r="H15" s="23">
        <v>61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309.79999999999995</v>
      </c>
    </row>
    <row r="16" spans="1:36" s="32" customFormat="1" x14ac:dyDescent="0.25">
      <c r="A16" s="30" t="s">
        <v>20</v>
      </c>
      <c r="B16" s="31">
        <v>70</v>
      </c>
      <c r="C16" s="31">
        <v>185</v>
      </c>
      <c r="D16" s="31">
        <v>76</v>
      </c>
      <c r="E16" s="31">
        <v>182</v>
      </c>
      <c r="F16" s="31">
        <v>29</v>
      </c>
      <c r="G16" s="31">
        <v>213</v>
      </c>
      <c r="H16" s="31">
        <v>58</v>
      </c>
      <c r="I16" s="31">
        <v>219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1032</v>
      </c>
      <c r="AJ16" s="70"/>
    </row>
    <row r="17" spans="1:36" s="47" customFormat="1" x14ac:dyDescent="0.25">
      <c r="A17" s="46" t="s">
        <v>27</v>
      </c>
      <c r="B17" s="22">
        <f>B16*$B$8</f>
        <v>324.79999999999995</v>
      </c>
      <c r="C17" s="22">
        <f>C16*$B$8</f>
        <v>858.4</v>
      </c>
      <c r="D17" s="22">
        <f t="shared" ref="D17:AG17" si="2">D16*$B$8</f>
        <v>352.64</v>
      </c>
      <c r="E17" s="22">
        <f t="shared" si="2"/>
        <v>844.4799999999999</v>
      </c>
      <c r="F17" s="22">
        <f t="shared" si="2"/>
        <v>134.56</v>
      </c>
      <c r="G17" s="22">
        <f t="shared" si="2"/>
        <v>988.31999999999994</v>
      </c>
      <c r="H17" s="22">
        <f t="shared" si="2"/>
        <v>269.12</v>
      </c>
      <c r="I17" s="22">
        <f t="shared" si="2"/>
        <v>1016.16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4788.4799999999996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70</v>
      </c>
      <c r="C22" s="20">
        <f t="shared" ref="C22:AG23" si="5">+C16+C18+C20</f>
        <v>185</v>
      </c>
      <c r="D22" s="20">
        <f t="shared" si="5"/>
        <v>76</v>
      </c>
      <c r="E22" s="20">
        <f t="shared" si="5"/>
        <v>182</v>
      </c>
      <c r="F22" s="20">
        <f t="shared" si="5"/>
        <v>29</v>
      </c>
      <c r="G22" s="20">
        <f t="shared" si="5"/>
        <v>213</v>
      </c>
      <c r="H22" s="20">
        <f t="shared" si="5"/>
        <v>58</v>
      </c>
      <c r="I22" s="20">
        <f t="shared" si="5"/>
        <v>219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1032</v>
      </c>
    </row>
    <row r="23" spans="1:36" s="47" customFormat="1" x14ac:dyDescent="0.25">
      <c r="A23" s="48" t="s">
        <v>26</v>
      </c>
      <c r="B23" s="19">
        <f>+B17+B19+B21</f>
        <v>324.79999999999995</v>
      </c>
      <c r="C23" s="19">
        <f t="shared" si="5"/>
        <v>858.4</v>
      </c>
      <c r="D23" s="19">
        <f t="shared" si="5"/>
        <v>352.64</v>
      </c>
      <c r="E23" s="19">
        <f t="shared" si="5"/>
        <v>844.4799999999999</v>
      </c>
      <c r="F23" s="19">
        <f t="shared" si="5"/>
        <v>134.56</v>
      </c>
      <c r="G23" s="19">
        <f t="shared" si="5"/>
        <v>988.31999999999994</v>
      </c>
      <c r="H23" s="19">
        <f t="shared" si="5"/>
        <v>269.12</v>
      </c>
      <c r="I23" s="19">
        <f t="shared" si="5"/>
        <v>1016.16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4788.4799999999996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29.67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29.67</v>
      </c>
    </row>
    <row r="33" spans="1:34" s="47" customFormat="1" x14ac:dyDescent="0.25">
      <c r="A33" s="46" t="s">
        <v>35</v>
      </c>
      <c r="B33" s="22">
        <f>B32*$B$8</f>
        <v>137.6688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137.6688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29.67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29.67</v>
      </c>
    </row>
    <row r="39" spans="1:34" s="47" customFormat="1" x14ac:dyDescent="0.25">
      <c r="A39" s="48" t="s">
        <v>42</v>
      </c>
      <c r="B39" s="19">
        <f>+B33+B35+B37</f>
        <v>137.6688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137.6688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489.33</v>
      </c>
      <c r="C49" s="44">
        <v>933.1</v>
      </c>
      <c r="D49" s="44">
        <v>887.79</v>
      </c>
      <c r="E49" s="44">
        <v>747.35</v>
      </c>
      <c r="F49" s="44">
        <v>568.52</v>
      </c>
      <c r="G49" s="44">
        <v>424.5</v>
      </c>
      <c r="H49" s="44">
        <v>200.44</v>
      </c>
      <c r="I49" s="44">
        <v>730.18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4981.21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154.13</v>
      </c>
      <c r="C53" s="44">
        <v>147.49</v>
      </c>
      <c r="D53" s="44">
        <v>206.86</v>
      </c>
      <c r="E53" s="44">
        <v>106.43</v>
      </c>
      <c r="F53" s="44">
        <v>224.93</v>
      </c>
      <c r="G53" s="44">
        <v>92.29</v>
      </c>
      <c r="H53" s="44">
        <v>57.48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989.61000000000013</v>
      </c>
    </row>
    <row r="54" spans="1:34" x14ac:dyDescent="0.25">
      <c r="A54" s="17" t="s">
        <v>114</v>
      </c>
      <c r="B54" s="44"/>
      <c r="C54" s="44">
        <v>11.01</v>
      </c>
      <c r="D54" s="44"/>
      <c r="E54" s="44"/>
      <c r="F54" s="44"/>
      <c r="G54" s="44"/>
      <c r="H54" s="44"/>
      <c r="I54" s="44">
        <v>45</v>
      </c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56.01</v>
      </c>
    </row>
    <row r="55" spans="1:34" x14ac:dyDescent="0.25">
      <c r="A55" s="17" t="s">
        <v>52</v>
      </c>
      <c r="B55" s="44"/>
      <c r="C55" s="44"/>
      <c r="D55" s="44"/>
      <c r="E55" s="44"/>
      <c r="F55" s="44">
        <v>19</v>
      </c>
      <c r="G55" s="44"/>
      <c r="H55" s="44"/>
      <c r="I55" s="44">
        <v>60.96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79.960000000000008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1105.9288000000001</v>
      </c>
      <c r="C64" s="53">
        <f t="shared" ref="C64:AG64" si="21">+C15+C23+C31+C39+C47+C48+C49+C50+C51+C52+C53+C54+C55+C56+C57+C58+C59+C60+C61+C62+C63</f>
        <v>2077.7000000000003</v>
      </c>
      <c r="D64" s="53">
        <f t="shared" si="21"/>
        <v>1472.79</v>
      </c>
      <c r="E64" s="53">
        <f t="shared" si="21"/>
        <v>1727.46</v>
      </c>
      <c r="F64" s="53">
        <f t="shared" si="21"/>
        <v>1004.4100000000001</v>
      </c>
      <c r="G64" s="53">
        <f t="shared" si="21"/>
        <v>1514.11</v>
      </c>
      <c r="H64" s="53">
        <f t="shared" si="21"/>
        <v>588.04</v>
      </c>
      <c r="I64" s="53">
        <f t="shared" si="21"/>
        <v>1852.3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11342.738799999999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1048.46</v>
      </c>
      <c r="C67" s="57">
        <f t="shared" ref="C67:L67" si="23">C12</f>
        <v>2074.5</v>
      </c>
      <c r="D67" s="57">
        <f t="shared" si="23"/>
        <v>1471.2</v>
      </c>
      <c r="E67" s="57">
        <f t="shared" si="23"/>
        <v>1736.63</v>
      </c>
      <c r="F67" s="57">
        <f t="shared" si="23"/>
        <v>1003.48</v>
      </c>
      <c r="G67" s="57">
        <f t="shared" si="23"/>
        <v>1511.62</v>
      </c>
      <c r="H67" s="57">
        <f t="shared" si="23"/>
        <v>587.19000000000005</v>
      </c>
      <c r="I67" s="57">
        <f t="shared" si="23"/>
        <v>1823.16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11256.24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1048.46</v>
      </c>
      <c r="C69" s="59">
        <f t="shared" ref="C69:AG69" si="25">+C67+C68</f>
        <v>2074.5</v>
      </c>
      <c r="D69" s="59">
        <f t="shared" si="25"/>
        <v>1471.2</v>
      </c>
      <c r="E69" s="59">
        <f t="shared" si="25"/>
        <v>1736.63</v>
      </c>
      <c r="F69" s="59">
        <f t="shared" si="25"/>
        <v>1003.48</v>
      </c>
      <c r="G69" s="59">
        <f t="shared" si="25"/>
        <v>1511.62</v>
      </c>
      <c r="H69" s="59">
        <f t="shared" si="25"/>
        <v>587.19000000000005</v>
      </c>
      <c r="I69" s="59">
        <f t="shared" si="25"/>
        <v>1823.16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11256.24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57.468800000000101</v>
      </c>
      <c r="C70" s="57">
        <f t="shared" si="26"/>
        <v>3.2000000000002728</v>
      </c>
      <c r="D70" s="57">
        <f t="shared" si="26"/>
        <v>1.5899999999999181</v>
      </c>
      <c r="E70" s="57">
        <f t="shared" si="26"/>
        <v>-9.1700000000000728</v>
      </c>
      <c r="F70" s="57">
        <f t="shared" si="26"/>
        <v>0.93000000000006366</v>
      </c>
      <c r="G70" s="57">
        <f t="shared" si="26"/>
        <v>2.4900000000000091</v>
      </c>
      <c r="H70" s="57">
        <f t="shared" si="26"/>
        <v>0.84999999999990905</v>
      </c>
      <c r="I70" s="57">
        <f t="shared" si="26"/>
        <v>29.139999999999873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86.498800000000074</v>
      </c>
    </row>
    <row r="71" spans="1:34" ht="95.25" customHeight="1" x14ac:dyDescent="0.25">
      <c r="A71" s="77" t="s">
        <v>96</v>
      </c>
      <c r="B71" s="14" t="s">
        <v>121</v>
      </c>
      <c r="C71" s="14"/>
      <c r="D71" s="14"/>
      <c r="E71" s="14" t="s">
        <v>122</v>
      </c>
      <c r="F71" s="14"/>
      <c r="G71" s="14"/>
      <c r="H71" s="14"/>
      <c r="I71" s="14" t="s">
        <v>125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123</v>
      </c>
      <c r="AH72" s="47"/>
    </row>
    <row r="73" spans="1:34" x14ac:dyDescent="0.25">
      <c r="E73" s="15" t="s">
        <v>124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3763.19</v>
      </c>
      <c r="C12" s="26">
        <v>3363.06</v>
      </c>
      <c r="D12" s="26">
        <v>3961.62</v>
      </c>
      <c r="E12" s="26">
        <v>2190.63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13278.5</v>
      </c>
      <c r="AI12" s="26">
        <v>13278.5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149.5</v>
      </c>
      <c r="C15" s="23">
        <v>358.5</v>
      </c>
      <c r="D15" s="23">
        <v>138.5</v>
      </c>
      <c r="E15" s="23">
        <v>80.900000000000006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727.4</v>
      </c>
    </row>
    <row r="16" spans="1:36" s="32" customFormat="1" x14ac:dyDescent="0.25">
      <c r="A16" s="30" t="s">
        <v>20</v>
      </c>
      <c r="B16" s="31">
        <v>296</v>
      </c>
      <c r="C16" s="31">
        <v>208</v>
      </c>
      <c r="D16" s="31">
        <v>319</v>
      </c>
      <c r="E16" s="31">
        <v>107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930</v>
      </c>
      <c r="AJ16" s="70"/>
    </row>
    <row r="17" spans="1:36" s="47" customFormat="1" x14ac:dyDescent="0.25">
      <c r="A17" s="46" t="s">
        <v>27</v>
      </c>
      <c r="B17" s="22">
        <f>B16*$B$8</f>
        <v>1373.4399999999998</v>
      </c>
      <c r="C17" s="22">
        <f>C16*$B$8</f>
        <v>965.11999999999989</v>
      </c>
      <c r="D17" s="22">
        <f t="shared" ref="D17:AG17" si="2">D16*$B$8</f>
        <v>1480.1599999999999</v>
      </c>
      <c r="E17" s="22">
        <f t="shared" si="2"/>
        <v>496.47999999999996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4315.1999999999989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296</v>
      </c>
      <c r="C22" s="20">
        <f t="shared" ref="C22:AG23" si="5">+C16+C18+C20</f>
        <v>208</v>
      </c>
      <c r="D22" s="20">
        <f t="shared" si="5"/>
        <v>319</v>
      </c>
      <c r="E22" s="20">
        <f t="shared" si="5"/>
        <v>107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930</v>
      </c>
    </row>
    <row r="23" spans="1:36" s="47" customFormat="1" x14ac:dyDescent="0.25">
      <c r="A23" s="48" t="s">
        <v>26</v>
      </c>
      <c r="B23" s="19">
        <f>+B17+B19+B21</f>
        <v>1373.4399999999998</v>
      </c>
      <c r="C23" s="19">
        <f t="shared" si="5"/>
        <v>965.11999999999989</v>
      </c>
      <c r="D23" s="19">
        <f t="shared" si="5"/>
        <v>1480.1599999999999</v>
      </c>
      <c r="E23" s="19">
        <f t="shared" si="5"/>
        <v>496.47999999999996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4315.1999999999989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12.54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12.54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58.185599999999994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58.185599999999994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12.54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12.54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58.185599999999994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58.185599999999994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1437.22</v>
      </c>
      <c r="C49" s="44">
        <v>1392.04</v>
      </c>
      <c r="D49" s="44">
        <v>1508.31</v>
      </c>
      <c r="E49" s="44">
        <v>946.78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5284.3499999999995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812.68</v>
      </c>
      <c r="C53" s="44">
        <v>646.14</v>
      </c>
      <c r="D53" s="44">
        <v>837.99</v>
      </c>
      <c r="E53" s="44">
        <v>374.64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2671.45</v>
      </c>
    </row>
    <row r="54" spans="1:34" x14ac:dyDescent="0.25">
      <c r="A54" s="17" t="s">
        <v>114</v>
      </c>
      <c r="B54" s="44"/>
      <c r="C54" s="44"/>
      <c r="D54" s="44"/>
      <c r="E54" s="44">
        <v>231.32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231.32</v>
      </c>
    </row>
    <row r="55" spans="1:34" x14ac:dyDescent="0.25">
      <c r="A55" s="17" t="s">
        <v>52</v>
      </c>
      <c r="B55" s="44"/>
      <c r="C55" s="44">
        <v>14.61</v>
      </c>
      <c r="D55" s="44"/>
      <c r="E55" s="44">
        <v>5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19.61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3772.8399999999997</v>
      </c>
      <c r="C64" s="53">
        <f t="shared" ref="C64:AG64" si="21">+C15+C23+C31+C39+C47+C48+C49+C50+C51+C52+C53+C54+C55+C56+C57+C58+C59+C60+C61+C62+C63</f>
        <v>3376.41</v>
      </c>
      <c r="D64" s="53">
        <f t="shared" si="21"/>
        <v>3964.96</v>
      </c>
      <c r="E64" s="53">
        <f t="shared" si="21"/>
        <v>2193.3056000000001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13307.515599999999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3763.19</v>
      </c>
      <c r="C67" s="57">
        <f t="shared" ref="C67:L67" si="23">C12</f>
        <v>3363.06</v>
      </c>
      <c r="D67" s="57">
        <f t="shared" si="23"/>
        <v>3961.62</v>
      </c>
      <c r="E67" s="57">
        <f t="shared" si="23"/>
        <v>2190.63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13278.5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3763.19</v>
      </c>
      <c r="C69" s="59">
        <f t="shared" ref="C69:AG69" si="25">+C67+C68</f>
        <v>3363.06</v>
      </c>
      <c r="D69" s="59">
        <f t="shared" si="25"/>
        <v>3961.62</v>
      </c>
      <c r="E69" s="59">
        <f t="shared" si="25"/>
        <v>2190.63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13278.5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9.6499999999996362</v>
      </c>
      <c r="C70" s="57">
        <f t="shared" si="26"/>
        <v>13.349999999999909</v>
      </c>
      <c r="D70" s="57">
        <f t="shared" si="26"/>
        <v>3.3400000000001455</v>
      </c>
      <c r="E70" s="57">
        <f t="shared" si="26"/>
        <v>2.6756000000000313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29.015599999999722</v>
      </c>
    </row>
    <row r="71" spans="1:34" ht="107.25" customHeight="1" x14ac:dyDescent="0.25">
      <c r="A71" s="77" t="s">
        <v>96</v>
      </c>
      <c r="B71" s="14" t="s">
        <v>136</v>
      </c>
      <c r="C71" s="14" t="s">
        <v>140</v>
      </c>
      <c r="D71" s="14" t="s">
        <v>142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137</v>
      </c>
      <c r="C72" s="12" t="s">
        <v>141</v>
      </c>
      <c r="AH72" s="47"/>
    </row>
    <row r="73" spans="1:34" x14ac:dyDescent="0.25">
      <c r="B73" s="12" t="s">
        <v>138</v>
      </c>
      <c r="AH73" s="47"/>
    </row>
    <row r="74" spans="1:34" x14ac:dyDescent="0.25">
      <c r="B74" s="12" t="s">
        <v>139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1640.88</v>
      </c>
      <c r="C12" s="26">
        <v>1265.06</v>
      </c>
      <c r="D12" s="26">
        <v>660.78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3566.7200000000003</v>
      </c>
      <c r="AI12" s="26">
        <v>3566.72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26.3</v>
      </c>
      <c r="C15" s="23"/>
      <c r="D15" s="23">
        <v>13.7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40</v>
      </c>
    </row>
    <row r="16" spans="1:36" s="32" customFormat="1" x14ac:dyDescent="0.25">
      <c r="A16" s="30" t="s">
        <v>20</v>
      </c>
      <c r="B16" s="31">
        <v>60</v>
      </c>
      <c r="C16" s="31">
        <v>102</v>
      </c>
      <c r="D16" s="31">
        <v>48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210</v>
      </c>
      <c r="AJ16" s="70"/>
    </row>
    <row r="17" spans="1:36" s="47" customFormat="1" x14ac:dyDescent="0.25">
      <c r="A17" s="46" t="s">
        <v>27</v>
      </c>
      <c r="B17" s="22">
        <f>B16*$B$8</f>
        <v>278.39999999999998</v>
      </c>
      <c r="C17" s="22">
        <f>C16*$B$8</f>
        <v>473.28</v>
      </c>
      <c r="D17" s="22">
        <f t="shared" ref="D17:AG17" si="2">D16*$B$8</f>
        <v>222.71999999999997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974.39999999999986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60</v>
      </c>
      <c r="C22" s="20">
        <f t="shared" ref="C22:AG23" si="5">+C16+C18+C20</f>
        <v>102</v>
      </c>
      <c r="D22" s="20">
        <f t="shared" si="5"/>
        <v>48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210</v>
      </c>
    </row>
    <row r="23" spans="1:36" s="47" customFormat="1" x14ac:dyDescent="0.25">
      <c r="A23" s="48" t="s">
        <v>26</v>
      </c>
      <c r="B23" s="19">
        <f>+B17+B19+B21</f>
        <v>278.39999999999998</v>
      </c>
      <c r="C23" s="19">
        <f t="shared" si="5"/>
        <v>473.28</v>
      </c>
      <c r="D23" s="19">
        <f t="shared" si="5"/>
        <v>222.71999999999997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974.39999999999986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1072.6099999999999</v>
      </c>
      <c r="C49" s="44">
        <v>770.52</v>
      </c>
      <c r="D49" s="44">
        <v>425.05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2268.1799999999998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14.73</v>
      </c>
      <c r="C53" s="44">
        <v>82.4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97.13000000000001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251.14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251.14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1643.1799999999998</v>
      </c>
      <c r="C64" s="53">
        <f t="shared" ref="C64:AG64" si="21">+C15+C23+C31+C39+C47+C48+C49+C50+C51+C52+C53+C54+C55+C56+C57+C58+C59+C60+C61+C62+C63</f>
        <v>1326.2</v>
      </c>
      <c r="D64" s="53">
        <f t="shared" si="21"/>
        <v>661.47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3630.8500000000004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1640.88</v>
      </c>
      <c r="C67" s="57">
        <f t="shared" ref="C67:L67" si="23">C12</f>
        <v>1265.06</v>
      </c>
      <c r="D67" s="57">
        <f t="shared" si="23"/>
        <v>660.78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3566.7200000000003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1640.88</v>
      </c>
      <c r="C69" s="59">
        <f t="shared" ref="C69:AG69" si="25">+C67+C68</f>
        <v>1265.06</v>
      </c>
      <c r="D69" s="59">
        <f t="shared" si="25"/>
        <v>660.78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3566.7200000000003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2.2999999999997272</v>
      </c>
      <c r="C70" s="57">
        <f t="shared" si="26"/>
        <v>61.1400000000001</v>
      </c>
      <c r="D70" s="57">
        <f t="shared" si="26"/>
        <v>0.69000000000005457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64.129999999999882</v>
      </c>
    </row>
    <row r="71" spans="1:34" ht="102.75" customHeight="1" x14ac:dyDescent="0.25">
      <c r="A71" s="77" t="s">
        <v>96</v>
      </c>
      <c r="B71" s="14" t="s">
        <v>143</v>
      </c>
      <c r="C71" s="14" t="s">
        <v>144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65" activePane="bottomRight" state="frozen"/>
      <selection pane="topRight" activeCell="B1" sqref="B1"/>
      <selection pane="bottomLeft" activeCell="A5" sqref="A5"/>
      <selection pane="bottomRight" activeCell="D32" sqref="D3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>
        <v>4.6500000000000004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846.86</v>
      </c>
      <c r="C12" s="26">
        <v>239.3</v>
      </c>
      <c r="D12" s="26">
        <v>2136.09</v>
      </c>
      <c r="E12" s="26">
        <v>645.41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3867.66</v>
      </c>
      <c r="AI12" s="26"/>
      <c r="AJ12" s="69">
        <f>+AI12-AH12</f>
        <v>-3867.66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16.2</v>
      </c>
      <c r="C15" s="23">
        <v>1.5</v>
      </c>
      <c r="D15" s="23">
        <v>45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62.7</v>
      </c>
    </row>
    <row r="16" spans="1:36" s="32" customFormat="1" x14ac:dyDescent="0.25">
      <c r="A16" s="30" t="s">
        <v>20</v>
      </c>
      <c r="B16" s="31">
        <v>66</v>
      </c>
      <c r="C16" s="31">
        <v>21</v>
      </c>
      <c r="D16" s="31">
        <v>181</v>
      </c>
      <c r="E16" s="31">
        <v>77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345</v>
      </c>
      <c r="AJ16" s="70"/>
    </row>
    <row r="17" spans="1:36" s="47" customFormat="1" x14ac:dyDescent="0.25">
      <c r="A17" s="46" t="s">
        <v>27</v>
      </c>
      <c r="B17" s="22">
        <f>B16*$B$8</f>
        <v>306.90000000000003</v>
      </c>
      <c r="C17" s="22">
        <f>C16*$B$8</f>
        <v>97.65</v>
      </c>
      <c r="D17" s="22">
        <f t="shared" ref="D17:AG17" si="2">D16*$B$8</f>
        <v>841.65000000000009</v>
      </c>
      <c r="E17" s="22">
        <f t="shared" si="2"/>
        <v>358.05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1604.2500000000002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66</v>
      </c>
      <c r="C22" s="20">
        <f t="shared" ref="C22:AG23" si="5">+C16+C18+C20</f>
        <v>21</v>
      </c>
      <c r="D22" s="20">
        <f t="shared" si="5"/>
        <v>181</v>
      </c>
      <c r="E22" s="20">
        <f t="shared" si="5"/>
        <v>77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345</v>
      </c>
    </row>
    <row r="23" spans="1:36" s="47" customFormat="1" x14ac:dyDescent="0.25">
      <c r="A23" s="48" t="s">
        <v>26</v>
      </c>
      <c r="B23" s="19">
        <f>+B17+B19+B21</f>
        <v>306.90000000000003</v>
      </c>
      <c r="C23" s="19">
        <f t="shared" si="5"/>
        <v>97.65</v>
      </c>
      <c r="D23" s="19">
        <f t="shared" si="5"/>
        <v>841.65000000000009</v>
      </c>
      <c r="E23" s="19">
        <f t="shared" si="5"/>
        <v>358.05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1604.2500000000002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39.5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39.5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183.67500000000001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183.67500000000001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39.5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39.5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183.67500000000001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183.67500000000001</v>
      </c>
    </row>
    <row r="40" spans="1:34" x14ac:dyDescent="0.25">
      <c r="A40" s="13" t="s">
        <v>43</v>
      </c>
      <c r="B40" s="36">
        <v>21.04</v>
      </c>
      <c r="C40" s="36"/>
      <c r="D40" s="36">
        <v>4.7300000000000004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25.77</v>
      </c>
    </row>
    <row r="41" spans="1:34" s="47" customFormat="1" x14ac:dyDescent="0.25">
      <c r="A41" s="46" t="s">
        <v>44</v>
      </c>
      <c r="B41" s="22">
        <f>B40*$B$8</f>
        <v>97.835999999999999</v>
      </c>
      <c r="C41" s="22">
        <f t="shared" ref="C41:AG41" si="16">C40*$B$8</f>
        <v>0</v>
      </c>
      <c r="D41" s="22">
        <f t="shared" si="16"/>
        <v>21.994500000000002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119.8305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21.04</v>
      </c>
      <c r="C46" s="20">
        <f t="shared" ref="C46:AG47" si="19">+C40+C42+C44</f>
        <v>0</v>
      </c>
      <c r="D46" s="20">
        <f t="shared" si="19"/>
        <v>4.7300000000000004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25.77</v>
      </c>
    </row>
    <row r="47" spans="1:34" s="47" customFormat="1" x14ac:dyDescent="0.25">
      <c r="A47" s="48" t="s">
        <v>48</v>
      </c>
      <c r="B47" s="19">
        <f>+B41+B43+B45</f>
        <v>97.835999999999999</v>
      </c>
      <c r="C47" s="19">
        <f t="shared" si="19"/>
        <v>0</v>
      </c>
      <c r="D47" s="19">
        <f t="shared" si="19"/>
        <v>21.994500000000002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119.8305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317.33</v>
      </c>
      <c r="C49" s="44">
        <v>140.41999999999999</v>
      </c>
      <c r="D49" s="44">
        <v>842.89</v>
      </c>
      <c r="E49" s="44">
        <v>295.31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1595.9499999999998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112.66</v>
      </c>
      <c r="C53" s="44"/>
      <c r="D53" s="44">
        <v>75.48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188.14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71.849999999999994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71.849999999999994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850.92600000000004</v>
      </c>
      <c r="C64" s="53">
        <f t="shared" ref="C64:AG64" si="21">+C15+C23+C31+C39+C47+C48+C49+C50+C51+C52+C53+C54+C55+C56+C57+C58+C59+C60+C61+C62+C63</f>
        <v>239.57</v>
      </c>
      <c r="D64" s="53">
        <f t="shared" si="21"/>
        <v>2082.5394999999999</v>
      </c>
      <c r="E64" s="53">
        <f t="shared" si="21"/>
        <v>653.36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3826.3955000000001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846.86</v>
      </c>
      <c r="C67" s="57">
        <f t="shared" ref="C67:L67" si="23">C12</f>
        <v>239.3</v>
      </c>
      <c r="D67" s="57">
        <f t="shared" si="23"/>
        <v>2136.09</v>
      </c>
      <c r="E67" s="57">
        <f t="shared" si="23"/>
        <v>645.41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3867.66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846.86</v>
      </c>
      <c r="C69" s="59">
        <f t="shared" ref="C69:AG69" si="25">+C67+C68</f>
        <v>239.3</v>
      </c>
      <c r="D69" s="59">
        <f t="shared" si="25"/>
        <v>2136.09</v>
      </c>
      <c r="E69" s="59">
        <f t="shared" si="25"/>
        <v>645.41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3867.66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4.0660000000000309</v>
      </c>
      <c r="C70" s="57">
        <f t="shared" si="26"/>
        <v>0.26999999999998181</v>
      </c>
      <c r="D70" s="57">
        <f t="shared" si="26"/>
        <v>-53.550500000000284</v>
      </c>
      <c r="E70" s="57">
        <f t="shared" si="26"/>
        <v>7.9500000000000455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-41.264500000000226</v>
      </c>
    </row>
    <row r="71" spans="1:34" ht="96" customHeight="1" x14ac:dyDescent="0.25">
      <c r="A71" s="77" t="s">
        <v>96</v>
      </c>
      <c r="B71" s="14"/>
      <c r="C71" s="14"/>
      <c r="D71" s="14"/>
      <c r="E71" s="14" t="s">
        <v>145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2022-01-17T19:54:24Z</dcterms:modified>
</cp:coreProperties>
</file>