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AH23" i="151" s="1"/>
  <c r="H11" i="145" s="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B64" i="150"/>
  <c r="B70" i="150" s="1"/>
  <c r="Y64" i="150"/>
  <c r="Y70" i="150" s="1"/>
  <c r="I64" i="150"/>
  <c r="I70" i="150" s="1"/>
  <c r="AH23" i="149"/>
  <c r="F11" i="145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Y39" i="40" s="1"/>
  <c r="Z33" i="40"/>
  <c r="Z39" i="40" s="1"/>
  <c r="AA33" i="40"/>
  <c r="AB33" i="40"/>
  <c r="AC33" i="40"/>
  <c r="AC39" i="40" s="1"/>
  <c r="AD33" i="40"/>
  <c r="AE33" i="40"/>
  <c r="AF33" i="40"/>
  <c r="AF39" i="40" s="1"/>
  <c r="AG33" i="40"/>
  <c r="AG39" i="40" s="1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D39" i="40"/>
  <c r="T41" i="40"/>
  <c r="U41" i="40"/>
  <c r="V41" i="40"/>
  <c r="V47" i="40" s="1"/>
  <c r="W41" i="40"/>
  <c r="X41" i="40"/>
  <c r="X47" i="40" s="1"/>
  <c r="Y41" i="40"/>
  <c r="Z41" i="40"/>
  <c r="Z47" i="40" s="1"/>
  <c r="AA41" i="40"/>
  <c r="AB41" i="40"/>
  <c r="AC41" i="40"/>
  <c r="AD41" i="40"/>
  <c r="AD47" i="40" s="1"/>
  <c r="AE41" i="40"/>
  <c r="AF41" i="40"/>
  <c r="AF47" i="40" s="1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V23" i="40" s="1"/>
  <c r="W17" i="40"/>
  <c r="X17" i="40"/>
  <c r="Y17" i="40"/>
  <c r="Z17" i="40"/>
  <c r="Z23" i="40" s="1"/>
  <c r="AA17" i="40"/>
  <c r="AB17" i="40"/>
  <c r="AC17" i="40"/>
  <c r="AD17" i="40"/>
  <c r="AD23" i="40" s="1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69" i="40" l="1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D69" i="40" s="1"/>
  <c r="E68" i="40"/>
  <c r="E69" i="40" s="1"/>
  <c r="F68" i="40"/>
  <c r="G68" i="40"/>
  <c r="H68" i="40"/>
  <c r="I68" i="40"/>
  <c r="J68" i="40"/>
  <c r="K68" i="40"/>
  <c r="L68" i="40"/>
  <c r="C69" i="40"/>
  <c r="H69" i="40"/>
  <c r="B68" i="40"/>
  <c r="C17" i="40"/>
  <c r="I69" i="40" l="1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O23" i="40"/>
  <c r="O64" i="40" s="1"/>
  <c r="O70" i="40" s="1"/>
  <c r="N23" i="40"/>
  <c r="M23" i="40"/>
  <c r="S64" i="40" l="1"/>
  <c r="S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E39" i="40" s="1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I31" i="40" s="1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D64" i="40"/>
  <c r="D70" i="40" s="1"/>
  <c r="B23" i="40"/>
  <c r="H64" i="40" l="1"/>
  <c r="H70" i="40" s="1"/>
  <c r="L64" i="40"/>
  <c r="L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<sst xmlns="http://schemas.openxmlformats.org/spreadsheetml/2006/main" count="760" uniqueCount="140">
  <si>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</si>
  <si>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</si>
  <si>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</si>
  <si>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</si>
  <si>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</si>
  <si>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</si>
  <si>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</si>
  <si>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</si>
  <si>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</si>
  <si>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</si>
  <si>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</si>
  <si>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</si>
  <si>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</si>
  <si>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</si>
  <si>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</si>
  <si>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</si>
  <si>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</si>
  <si>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</si>
  <si>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</si>
  <si>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</si>
  <si>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</si>
  <si>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</si>
  <si>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</si>
  <si>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</si>
  <si>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</si>
  <si>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</si>
  <si>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</si>
  <si>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</si>
  <si>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</si>
  <si>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</si>
  <si>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</si>
  <si>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</si>
  <si>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</si>
  <si>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</si>
  <si>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</si>
  <si>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</si>
  <si>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</si>
  <si>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</si>
  <si>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</si>
  <si>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</si>
  <si>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</si>
  <si>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</si>
  <si>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</si>
  <si>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</si>
  <si>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</si>
  <si>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</si>
  <si>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</si>
  <si>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</si>
  <si>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</si>
  <si>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</si>
  <si>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</si>
  <si>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</si>
  <si>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</si>
  <si>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</si>
  <si>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</si>
  <si>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</si>
  <si>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</si>
  <si>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</si>
  <si>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</si>
  <si>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</si>
  <si>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</si>
  <si>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</si>
  <si>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</si>
  <si>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</si>
  <si>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</si>
  <si>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</si>
  <si>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</si>
  <si>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</si>
  <si>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</si>
  <si>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</si>
  <si>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</si>
  <si>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</si>
  <si>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</si>
  <si>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</si>
  <si>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</si>
  <si>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</si>
  <si>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</si>
  <si>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</si>
  <si>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</si>
  <si>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</si>
  <si>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</si>
  <si>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</si>
  <si>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</si>
  <si>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</si>
  <si>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</si>
  <si>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</si>
  <si>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</si>
  <si>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</si>
  <si>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</si>
  <si>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</si>
  <si>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</si>
  <si>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</si>
  <si>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</si>
  <si>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</si>
  <si>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</si>
  <si>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</si>
  <si>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</si>
  <si>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</si>
  <si>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</si>
  <si>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</si>
  <si>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</si>
  <si>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</si>
  <si>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</si>
  <si>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</si>
  <si>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</si>
  <si>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</si>
  <si>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</si>
  <si>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</si>
  <si>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</si>
  <si>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</si>
  <si>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</si>
  <si>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</si>
  <si>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</si>
  <si>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</si>
  <si>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</si>
  <si>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</si>
  <si>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</si>
  <si>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</si>
  <si>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</si>
  <si>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</si>
  <si>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</si>
  <si>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REGISTRO DE ZELLE X $</t>
  </si>
  <si>
    <t xml:space="preserve">NO SE CARGO 9.50BSD </t>
  </si>
  <si>
    <t>EN SISTEMA</t>
  </si>
  <si>
    <t>20.00F/C</t>
  </si>
  <si>
    <t>1.50F/C</t>
  </si>
  <si>
    <t>2.F/C</t>
  </si>
  <si>
    <t>4.70F/C</t>
  </si>
  <si>
    <t>FALTANTE DE 5$</t>
  </si>
  <si>
    <t>FALTANTE DE 20.44 X</t>
  </si>
  <si>
    <t>DEBITO</t>
  </si>
  <si>
    <t>51.00F/C</t>
  </si>
  <si>
    <t>4.00 PERIODICO</t>
  </si>
  <si>
    <t>EN EFECTIVO</t>
  </si>
  <si>
    <t>25.20F/C</t>
  </si>
  <si>
    <t>15.10F/C</t>
  </si>
  <si>
    <t>58.60F/C</t>
  </si>
  <si>
    <t>(SE REALIZO UNA DEVOLUCION MAYOR A LA VENTA DE LA MAÑANA )</t>
  </si>
  <si>
    <t>28.80F/C</t>
  </si>
  <si>
    <t>MAL REGISTRO DE 0.18$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</si>
</sst>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43860.170000000006</v>
      </c>
      <c r="C2" s="43">
        <f>MODELO!AH12</f>
        <v>19047.329999999998</v>
      </c>
      <c r="D2" s="43">
        <f>EXQUISITECES!AH12</f>
        <v>9712.1600000000017</v>
      </c>
      <c r="E2" s="43">
        <f>HOYADA!AH12</f>
        <v>9493.91</v>
      </c>
      <c r="F2" s="43">
        <f>FARMASTOP!AH12</f>
        <v>3335.1400000000003</v>
      </c>
      <c r="G2" s="43">
        <f>BOCAS!AH12</f>
        <v>1089.6599999999999</v>
      </c>
      <c r="H2" s="43">
        <f>LAGUNETICA!AH12</f>
        <v>11126.42</v>
      </c>
      <c r="I2" s="43">
        <f>SANANTONIO!AH12</f>
        <v>0</v>
      </c>
      <c r="J2" s="43">
        <f>SUM(B2:I2)</f>
        <v>97664.790000000008</v>
      </c>
    </row>
    <row r="3" spans="1:10" x14ac:dyDescent="0.25">
      <c r="A3" s="46" t="s">
        <v>0</v>
      </c>
      <c r="B3" s="43">
        <f>AUTOMERCADO!AH15</f>
        <v>544.70000000000005</v>
      </c>
      <c r="C3" s="43">
        <f>MODELO!AH15</f>
        <v>498.55</v>
      </c>
      <c r="D3" s="43">
        <f>EXQUISITECES!AH15</f>
        <v>409.8</v>
      </c>
      <c r="E3" s="43">
        <f>HOYADA!AH15</f>
        <v>1127.4000000000001</v>
      </c>
      <c r="F3" s="43">
        <f>FARMASTOP!AH15</f>
        <v>86.05</v>
      </c>
      <c r="G3" s="43">
        <f>BOCAS!AH15</f>
        <v>37</v>
      </c>
      <c r="H3" s="43">
        <f>LAGUNETICA!AH15</f>
        <v>733.85</v>
      </c>
      <c r="I3" s="43">
        <f>SANANTONIO!AH15</f>
        <v>0</v>
      </c>
      <c r="J3" s="43">
        <f t="shared" ref="J3:J52" si="0">SUM(B3:I3)</f>
        <v>3437.35</v>
      </c>
    </row>
    <row r="4" spans="1:10" x14ac:dyDescent="0.25">
      <c r="A4" s="73" t="s">
        <v>20</v>
      </c>
      <c r="B4" s="43">
        <f>AUTOMERCADO!AH16</f>
        <v>4971</v>
      </c>
      <c r="C4" s="43">
        <f>MODELO!AH16</f>
        <v>1590</v>
      </c>
      <c r="D4" s="43">
        <f>EXQUISITECES!AH16</f>
        <v>751</v>
      </c>
      <c r="E4" s="43">
        <f>HOYADA!AH16</f>
        <v>600</v>
      </c>
      <c r="F4" s="43">
        <f>FARMASTOP!AH16</f>
        <v>279</v>
      </c>
      <c r="G4" s="43">
        <f>BOCAS!AH16</f>
        <v>149</v>
      </c>
      <c r="H4" s="43">
        <f>LAGUNETICA!AH16</f>
        <v>1162</v>
      </c>
      <c r="I4" s="43">
        <f>SANANTONIO!AH16</f>
        <v>0</v>
      </c>
      <c r="J4" s="43">
        <f t="shared" si="0"/>
        <v>9502</v>
      </c>
    </row>
    <row r="5" spans="1:10" x14ac:dyDescent="0.25">
      <c r="A5" s="46" t="s">
        <v>27</v>
      </c>
      <c r="B5" s="43">
        <f>AUTOMERCADO!AH17</f>
        <v>23065.439999999995</v>
      </c>
      <c r="C5" s="43">
        <f>MODELO!AH17</f>
        <v>7377.5999999999995</v>
      </c>
      <c r="D5" s="43">
        <f>EXQUISITECES!AH17</f>
        <v>3484.64</v>
      </c>
      <c r="E5" s="43">
        <f>HOYADA!AH17</f>
        <v>2784</v>
      </c>
      <c r="F5" s="43">
        <f>FARMASTOP!AH17</f>
        <v>1294.56</v>
      </c>
      <c r="G5" s="43">
        <f>BOCAS!AH17</f>
        <v>692.85</v>
      </c>
      <c r="H5" s="43">
        <f>LAGUNETICA!AH17</f>
        <v>5391.68</v>
      </c>
      <c r="I5" s="43">
        <f>SANANTONIO!AH17</f>
        <v>0</v>
      </c>
      <c r="J5" s="43">
        <f t="shared" si="0"/>
        <v>44090.76999999999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4971</v>
      </c>
      <c r="C10" s="43">
        <f>MODELO!AH22</f>
        <v>1590</v>
      </c>
      <c r="D10" s="43">
        <f>EXQUISITECES!AH22</f>
        <v>751</v>
      </c>
      <c r="E10" s="43">
        <f>HOYADA!AH22</f>
        <v>600</v>
      </c>
      <c r="F10" s="43">
        <f>FARMASTOP!AH22</f>
        <v>279</v>
      </c>
      <c r="G10" s="43">
        <f>BOCAS!AH22</f>
        <v>149</v>
      </c>
      <c r="H10" s="43">
        <f>LAGUNETICA!AH22</f>
        <v>1162</v>
      </c>
      <c r="I10" s="43">
        <f>SANANTONIO!AH22</f>
        <v>0</v>
      </c>
      <c r="J10" s="43">
        <f t="shared" si="0"/>
        <v>9502</v>
      </c>
    </row>
    <row r="11" spans="1:10" x14ac:dyDescent="0.25">
      <c r="A11" s="48" t="s">
        <v>26</v>
      </c>
      <c r="B11" s="43">
        <f>AUTOMERCADO!AH23</f>
        <v>23065.439999999995</v>
      </c>
      <c r="C11" s="43">
        <f>MODELO!AH23</f>
        <v>7377.5999999999995</v>
      </c>
      <c r="D11" s="43">
        <f>EXQUISITECES!AH23</f>
        <v>3484.64</v>
      </c>
      <c r="E11" s="43">
        <f>HOYADA!AH23</f>
        <v>2784</v>
      </c>
      <c r="F11" s="43">
        <f>FARMASTOP!AH23</f>
        <v>1294.56</v>
      </c>
      <c r="G11" s="43">
        <f>BOCAS!AH23</f>
        <v>692.85</v>
      </c>
      <c r="H11" s="43">
        <f>LAGUNETICA!AH23</f>
        <v>5391.68</v>
      </c>
      <c r="I11" s="43">
        <f>SANANTONIO!AH23</f>
        <v>0</v>
      </c>
      <c r="J11" s="43">
        <f t="shared" si="0"/>
        <v>44090.76999999999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3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5</v>
      </c>
      <c r="I12" s="43">
        <f>SANANTONIO!AH24</f>
        <v>0</v>
      </c>
      <c r="J12" s="43">
        <f t="shared" si="0"/>
        <v>8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13.919999999999998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23.2</v>
      </c>
      <c r="I13" s="43">
        <f>SANANTONIO!AH25</f>
        <v>0</v>
      </c>
      <c r="J13" s="43">
        <f t="shared" si="0"/>
        <v>37.119999999999997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3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5</v>
      </c>
      <c r="I18" s="43">
        <f>SANANTONIO!AH30</f>
        <v>0</v>
      </c>
      <c r="J18" s="43">
        <f t="shared" si="0"/>
        <v>8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13.919999999999998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23.2</v>
      </c>
      <c r="I19" s="43">
        <f>SANANTONIO!AH31</f>
        <v>0</v>
      </c>
      <c r="J19" s="43">
        <f t="shared" si="0"/>
        <v>37.119999999999997</v>
      </c>
    </row>
    <row r="20" spans="1:10" x14ac:dyDescent="0.25">
      <c r="A20" s="46" t="s">
        <v>34</v>
      </c>
      <c r="B20" s="43">
        <f>AUTOMERCADO!AH32</f>
        <v>393.54999999999995</v>
      </c>
      <c r="C20" s="43">
        <f>MODELO!AH32</f>
        <v>48.67</v>
      </c>
      <c r="D20" s="43">
        <f>EXQUISITECES!AH32</f>
        <v>91.89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534.11</v>
      </c>
    </row>
    <row r="21" spans="1:10" x14ac:dyDescent="0.25">
      <c r="A21" s="46" t="s">
        <v>35</v>
      </c>
      <c r="B21" s="43">
        <f>AUTOMERCADO!AH33</f>
        <v>1826.0719999999999</v>
      </c>
      <c r="C21" s="43">
        <f>MODELO!AH33</f>
        <v>225.8288</v>
      </c>
      <c r="D21" s="43">
        <f>EXQUISITECES!AH33</f>
        <v>426.36959999999993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2478.2703999999999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393.54999999999995</v>
      </c>
      <c r="C26" s="43">
        <f>MODELO!AH38</f>
        <v>48.67</v>
      </c>
      <c r="D26" s="43">
        <f>EXQUISITECES!AH38</f>
        <v>91.89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534.11</v>
      </c>
    </row>
    <row r="27" spans="1:10" x14ac:dyDescent="0.25">
      <c r="A27" s="48" t="s">
        <v>42</v>
      </c>
      <c r="B27" s="43">
        <f>AUTOMERCADO!AH39</f>
        <v>1826.0719999999999</v>
      </c>
      <c r="C27" s="43">
        <f>MODELO!AH39</f>
        <v>225.8288</v>
      </c>
      <c r="D27" s="43">
        <f>EXQUISITECES!AH39</f>
        <v>426.36959999999993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2478.2703999999999</v>
      </c>
    </row>
    <row r="28" spans="1:10" x14ac:dyDescent="0.25">
      <c r="A28" s="46" t="s">
        <v>43</v>
      </c>
      <c r="B28" s="43">
        <f>AUTOMERCADO!AH40</f>
        <v>178.15</v>
      </c>
      <c r="C28" s="43">
        <f>MODELO!AH40</f>
        <v>33.46</v>
      </c>
      <c r="D28" s="43">
        <f>EXQUISITECES!AH40</f>
        <v>236.36999999999998</v>
      </c>
      <c r="E28" s="43">
        <f>HOYADA!AH40</f>
        <v>22.33</v>
      </c>
      <c r="F28" s="43">
        <f>FARMASTOP!AH40</f>
        <v>16.47</v>
      </c>
      <c r="G28" s="43">
        <f>BOCAS!AH40</f>
        <v>0</v>
      </c>
      <c r="H28" s="43">
        <f>LAGUNETICA!AH40</f>
        <v>10</v>
      </c>
      <c r="I28" s="43">
        <f>SANANTONIO!AH40</f>
        <v>0</v>
      </c>
      <c r="J28" s="43">
        <f t="shared" si="0"/>
        <v>496.78</v>
      </c>
    </row>
    <row r="29" spans="1:10" x14ac:dyDescent="0.25">
      <c r="A29" s="46" t="s">
        <v>44</v>
      </c>
      <c r="B29" s="43">
        <f>AUTOMERCADO!AH41</f>
        <v>826.61599999999987</v>
      </c>
      <c r="C29" s="43">
        <f>MODELO!AH41</f>
        <v>155.2544</v>
      </c>
      <c r="D29" s="43">
        <f>EXQUISITECES!AH41</f>
        <v>1096.7567999999999</v>
      </c>
      <c r="E29" s="43">
        <f>HOYADA!AH41</f>
        <v>103.61119999999998</v>
      </c>
      <c r="F29" s="43">
        <f>FARMASTOP!AH41</f>
        <v>76.420799999999986</v>
      </c>
      <c r="G29" s="43">
        <f>BOCAS!AH41</f>
        <v>0</v>
      </c>
      <c r="H29" s="43">
        <f>LAGUNETICA!AH41</f>
        <v>46.4</v>
      </c>
      <c r="I29" s="43">
        <f>SANANTONIO!AH41</f>
        <v>0</v>
      </c>
      <c r="J29" s="43">
        <f t="shared" si="0"/>
        <v>2305.0591999999997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178.15</v>
      </c>
      <c r="C34" s="43">
        <f>MODELO!AH46</f>
        <v>33.46</v>
      </c>
      <c r="D34" s="43">
        <f>EXQUISITECES!AH46</f>
        <v>236.36999999999998</v>
      </c>
      <c r="E34" s="43">
        <f>HOYADA!AH46</f>
        <v>22.33</v>
      </c>
      <c r="F34" s="43">
        <f>FARMASTOP!AH46</f>
        <v>16.47</v>
      </c>
      <c r="G34" s="43">
        <f>BOCAS!AH46</f>
        <v>0</v>
      </c>
      <c r="H34" s="43">
        <f>LAGUNETICA!AH46</f>
        <v>10</v>
      </c>
      <c r="I34" s="43">
        <f>SANANTONIO!AH46</f>
        <v>0</v>
      </c>
      <c r="J34" s="43">
        <f t="shared" si="0"/>
        <v>496.78</v>
      </c>
    </row>
    <row r="35" spans="1:10" x14ac:dyDescent="0.25">
      <c r="A35" s="48" t="s">
        <v>48</v>
      </c>
      <c r="B35" s="43">
        <f>AUTOMERCADO!AH47</f>
        <v>826.61599999999987</v>
      </c>
      <c r="C35" s="43">
        <f>MODELO!AH47</f>
        <v>155.2544</v>
      </c>
      <c r="D35" s="43">
        <f>EXQUISITECES!AH47</f>
        <v>1096.7567999999999</v>
      </c>
      <c r="E35" s="43">
        <f>HOYADA!AH47</f>
        <v>103.61119999999998</v>
      </c>
      <c r="F35" s="43">
        <f>FARMASTOP!AH47</f>
        <v>76.420799999999986</v>
      </c>
      <c r="G35" s="43">
        <f>BOCAS!AH47</f>
        <v>0</v>
      </c>
      <c r="H35" s="43">
        <f>LAGUNETICA!AH47</f>
        <v>46.4</v>
      </c>
      <c r="I35" s="43">
        <f>SANANTONIO!AH47</f>
        <v>0</v>
      </c>
      <c r="J35" s="43">
        <f t="shared" si="0"/>
        <v>2305.0591999999997</v>
      </c>
    </row>
    <row r="36" spans="1:10" x14ac:dyDescent="0.25">
      <c r="A36" s="46" t="s">
        <v>49</v>
      </c>
      <c r="B36" s="43">
        <f>AUTOMERCADO!AH48</f>
        <v>756.18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756.18</v>
      </c>
    </row>
    <row r="37" spans="1:10" x14ac:dyDescent="0.25">
      <c r="A37" s="74" t="s">
        <v>14</v>
      </c>
      <c r="B37" s="43">
        <f>AUTOMERCADO!AH49</f>
        <v>12911.999999999998</v>
      </c>
      <c r="C37" s="43">
        <f>MODELO!AH49</f>
        <v>7903.32</v>
      </c>
      <c r="D37" s="43">
        <f>EXQUISITECES!AH49</f>
        <v>2866.53</v>
      </c>
      <c r="E37" s="43">
        <f>HOYADA!AH49</f>
        <v>3196.04</v>
      </c>
      <c r="F37" s="43">
        <f>FARMASTOP!AH49</f>
        <v>1220.96</v>
      </c>
      <c r="G37" s="43">
        <f>BOCAS!AH49</f>
        <v>303.74</v>
      </c>
      <c r="H37" s="43">
        <f>LAGUNETICA!AH49</f>
        <v>1752.19</v>
      </c>
      <c r="I37" s="43">
        <f>SANANTONIO!AH49</f>
        <v>0</v>
      </c>
      <c r="J37" s="43">
        <f t="shared" si="0"/>
        <v>30154.78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2306.21</v>
      </c>
      <c r="I40" s="43">
        <f>SANANTONIO!AH52</f>
        <v>0</v>
      </c>
      <c r="J40" s="43">
        <f t="shared" si="0"/>
        <v>2306.21</v>
      </c>
    </row>
    <row r="41" spans="1:10" x14ac:dyDescent="0.25">
      <c r="A41" s="74" t="s">
        <v>18</v>
      </c>
      <c r="B41" s="43">
        <f>AUTOMERCADO!AH53</f>
        <v>2656.6299999999997</v>
      </c>
      <c r="C41" s="43">
        <f>MODELO!AH53</f>
        <v>2196.23</v>
      </c>
      <c r="D41" s="43">
        <f>EXQUISITECES!AH53</f>
        <v>1237.7900000000002</v>
      </c>
      <c r="E41" s="43">
        <f>HOYADA!AH53</f>
        <v>2097.1499999999996</v>
      </c>
      <c r="F41" s="43">
        <f>FARMASTOP!AH53</f>
        <v>139.37</v>
      </c>
      <c r="G41" s="43">
        <f>BOCAS!AH53</f>
        <v>87.16</v>
      </c>
      <c r="H41" s="43">
        <f>LAGUNETICA!AH53</f>
        <v>804.44</v>
      </c>
      <c r="I41" s="43">
        <f>SANANTONIO!AH53</f>
        <v>0</v>
      </c>
      <c r="J41" s="43">
        <f t="shared" si="0"/>
        <v>9218.77</v>
      </c>
    </row>
    <row r="42" spans="1:10" x14ac:dyDescent="0.25">
      <c r="A42" s="74" t="s">
        <v>114</v>
      </c>
      <c r="B42" s="43">
        <f>AUTOMERCADO!AH54</f>
        <v>241.22</v>
      </c>
      <c r="C42" s="43">
        <f>MODELO!AH54</f>
        <v>71.180000000000007</v>
      </c>
      <c r="D42" s="43">
        <f>EXQUISITECES!AH54</f>
        <v>63.58</v>
      </c>
      <c r="E42" s="43">
        <f>HOYADA!AH54</f>
        <v>188.69</v>
      </c>
      <c r="F42" s="43">
        <f>FARMASTOP!AH54</f>
        <v>9.51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574.17999999999995</v>
      </c>
    </row>
    <row r="43" spans="1:10" x14ac:dyDescent="0.25">
      <c r="A43" s="74" t="s">
        <v>52</v>
      </c>
      <c r="B43" s="43">
        <f>AUTOMERCADO!AH55</f>
        <v>1080.43</v>
      </c>
      <c r="C43" s="43">
        <f>MODELO!AH55</f>
        <v>280.66000000000003</v>
      </c>
      <c r="D43" s="43">
        <f>EXQUISITECES!AH55</f>
        <v>208.66000000000003</v>
      </c>
      <c r="E43" s="43">
        <f>HOYADA!AH55</f>
        <v>5.38</v>
      </c>
      <c r="F43" s="43">
        <f>FARMASTOP!AH55</f>
        <v>270.04299999999995</v>
      </c>
      <c r="G43" s="43">
        <f>BOCAS!AH55</f>
        <v>0</v>
      </c>
      <c r="H43" s="43">
        <f>LAGUNETICA!AH55</f>
        <v>65.209999999999994</v>
      </c>
      <c r="I43" s="43">
        <f>SANANTONIO!AH55</f>
        <v>0</v>
      </c>
      <c r="J43" s="43">
        <f t="shared" si="0"/>
        <v>1910.3830000000003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32.6</v>
      </c>
      <c r="I47" s="43">
        <f>SANANTONIO!AH59</f>
        <v>0</v>
      </c>
      <c r="J47" s="43">
        <f t="shared" si="0"/>
        <v>32.6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439.87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439.87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43909.288</v>
      </c>
      <c r="C52" s="75">
        <f>MODELO!AH64</f>
        <v>19162.413199999999</v>
      </c>
      <c r="D52" s="75">
        <f>EXQUISITECES!AH64</f>
        <v>9794.1263999999992</v>
      </c>
      <c r="E52" s="75">
        <f>HOYADA!AH64</f>
        <v>9502.271200000001</v>
      </c>
      <c r="F52" s="75">
        <f>FARMASTOP!AH64</f>
        <v>3096.9137999999998</v>
      </c>
      <c r="G52" s="75">
        <f>BOCAS!AH64</f>
        <v>1120.75</v>
      </c>
      <c r="H52" s="75">
        <f>LAGUNETICA!AH64</f>
        <v>11155.779999999999</v>
      </c>
      <c r="I52" s="75">
        <f>SANANTONIO!AH64</f>
        <v>0</v>
      </c>
      <c r="J52" s="75">
        <f t="shared" si="0"/>
        <v>97741.542599999986</v>
      </c>
    </row>
    <row r="53" spans="1:10" x14ac:dyDescent="0.25">
      <c r="A53" s="56" t="s">
        <v>3</v>
      </c>
      <c r="B53" s="43">
        <f>B2</f>
        <v>43860.170000000006</v>
      </c>
      <c r="C53" s="43">
        <f t="shared" ref="C53:I53" si="1">C2</f>
        <v>19047.329999999998</v>
      </c>
      <c r="D53" s="43">
        <f t="shared" si="1"/>
        <v>9712.1600000000017</v>
      </c>
      <c r="E53" s="43">
        <f t="shared" si="1"/>
        <v>9493.91</v>
      </c>
      <c r="F53" s="43">
        <f t="shared" si="1"/>
        <v>3335.1400000000003</v>
      </c>
      <c r="G53" s="43">
        <f t="shared" si="1"/>
        <v>1089.6599999999999</v>
      </c>
      <c r="H53" s="43">
        <f t="shared" si="1"/>
        <v>11126.42</v>
      </c>
      <c r="I53" s="43">
        <f t="shared" si="1"/>
        <v>0</v>
      </c>
      <c r="J53" s="43">
        <f>J2</f>
        <v>97664.790000000008</v>
      </c>
    </row>
    <row r="54" spans="1:10" x14ac:dyDescent="0.25">
      <c r="A54" s="58" t="s">
        <v>95</v>
      </c>
      <c r="B54" s="43">
        <f>+B52-B53</f>
        <v>49.117999999994936</v>
      </c>
      <c r="C54" s="43">
        <f t="shared" ref="C54:I54" si="2">+C52-C53</f>
        <v>115.08320000000094</v>
      </c>
      <c r="D54" s="43">
        <f t="shared" si="2"/>
        <v>81.96639999999752</v>
      </c>
      <c r="E54" s="43">
        <f t="shared" si="2"/>
        <v>8.3612000000011903</v>
      </c>
      <c r="F54" s="43">
        <f t="shared" si="2"/>
        <v>-238.22620000000052</v>
      </c>
      <c r="G54" s="43">
        <f t="shared" si="2"/>
        <v>31.090000000000146</v>
      </c>
      <c r="H54" s="43">
        <f t="shared" si="2"/>
        <v>29.359999999998763</v>
      </c>
      <c r="I54" s="43">
        <f t="shared" si="2"/>
        <v>0</v>
      </c>
      <c r="J54" s="43">
        <f>+J52-J53</f>
        <v>76.752599999977974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L50" sqref="L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63</v>
      </c>
      <c r="O11" s="5" t="s">
        <v>68</v>
      </c>
      <c r="P11" s="5" t="s">
        <v>72</v>
      </c>
      <c r="Q11" s="5" t="s">
        <v>76</v>
      </c>
      <c r="R11" s="5" t="s">
        <v>80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2943.38</v>
      </c>
      <c r="C12" s="26">
        <v>1901.75</v>
      </c>
      <c r="D12" s="26">
        <v>2232.9</v>
      </c>
      <c r="E12" s="26">
        <v>2368.86</v>
      </c>
      <c r="F12" s="26">
        <v>2438.79</v>
      </c>
      <c r="G12" s="26">
        <v>2833.68</v>
      </c>
      <c r="H12" s="26">
        <v>430.97</v>
      </c>
      <c r="I12" s="26">
        <v>4375.46</v>
      </c>
      <c r="J12" s="26">
        <v>3588.79</v>
      </c>
      <c r="K12" s="26">
        <v>3791.43</v>
      </c>
      <c r="L12" s="26">
        <v>1179.1300000000001</v>
      </c>
      <c r="M12" s="26">
        <v>1766.55</v>
      </c>
      <c r="N12" s="26">
        <v>96.02</v>
      </c>
      <c r="O12" s="26">
        <v>5530.94</v>
      </c>
      <c r="P12" s="26">
        <v>4570.8</v>
      </c>
      <c r="Q12" s="26">
        <v>801</v>
      </c>
      <c r="R12" s="26">
        <v>488.62</v>
      </c>
      <c r="S12" s="26">
        <v>2521.1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43860.170000000006</v>
      </c>
      <c r="AI12" s="26">
        <v>43860.160000000003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</v>
      </c>
      <c r="C15" s="23">
        <v>105.5</v>
      </c>
      <c r="D15" s="23">
        <v>131.19999999999999</v>
      </c>
      <c r="E15" s="23">
        <v>22.5</v>
      </c>
      <c r="F15" s="23">
        <v>32.1</v>
      </c>
      <c r="G15" s="23">
        <v>93.5</v>
      </c>
      <c r="H15" s="23"/>
      <c r="I15" s="23">
        <v>19.7</v>
      </c>
      <c r="J15" s="23"/>
      <c r="K15" s="23">
        <v>5</v>
      </c>
      <c r="L15" s="23">
        <v>3.5</v>
      </c>
      <c r="M15" s="23">
        <v>2</v>
      </c>
      <c r="N15" s="23"/>
      <c r="O15" s="23">
        <v>53.5</v>
      </c>
      <c r="P15" s="23">
        <v>27</v>
      </c>
      <c r="Q15" s="23">
        <v>27</v>
      </c>
      <c r="R15" s="23">
        <v>21.2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544.70000000000005</v>
      </c>
    </row>
    <row r="16" spans="1:36" s="32" customFormat="1" x14ac:dyDescent="0.25">
      <c r="A16" s="30" t="s">
        <v>20</v>
      </c>
      <c r="B16" s="31">
        <v>377</v>
      </c>
      <c r="C16" s="31">
        <v>245</v>
      </c>
      <c r="D16" s="31">
        <v>219</v>
      </c>
      <c r="E16" s="31">
        <v>251</v>
      </c>
      <c r="F16" s="31">
        <v>241</v>
      </c>
      <c r="G16" s="31">
        <v>278</v>
      </c>
      <c r="H16" s="31">
        <v>50</v>
      </c>
      <c r="I16" s="31">
        <v>483</v>
      </c>
      <c r="J16" s="31">
        <v>347</v>
      </c>
      <c r="K16" s="31">
        <v>523</v>
      </c>
      <c r="L16" s="31">
        <v>189</v>
      </c>
      <c r="M16" s="31">
        <v>187</v>
      </c>
      <c r="N16" s="31">
        <v>13</v>
      </c>
      <c r="O16" s="31">
        <v>522</v>
      </c>
      <c r="P16" s="31">
        <v>516</v>
      </c>
      <c r="Q16" s="31">
        <v>87</v>
      </c>
      <c r="R16" s="31">
        <v>46</v>
      </c>
      <c r="S16" s="31">
        <v>397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4971</v>
      </c>
      <c r="AJ16" s="70"/>
    </row>
    <row r="17" spans="1:36" s="47" customFormat="1" x14ac:dyDescent="0.25">
      <c r="A17" s="46" t="s">
        <v>27</v>
      </c>
      <c r="B17" s="22">
        <f>B16*$B$8</f>
        <v>1749.28</v>
      </c>
      <c r="C17" s="22">
        <f>C16*$B$8</f>
        <v>1136.8</v>
      </c>
      <c r="D17" s="22">
        <f t="shared" ref="D17:L17" si="2">D16*$B$8</f>
        <v>1016.16</v>
      </c>
      <c r="E17" s="22">
        <f t="shared" si="2"/>
        <v>1164.6399999999999</v>
      </c>
      <c r="F17" s="22">
        <f t="shared" si="2"/>
        <v>1118.24</v>
      </c>
      <c r="G17" s="22">
        <f t="shared" si="2"/>
        <v>1289.9199999999998</v>
      </c>
      <c r="H17" s="22">
        <f t="shared" si="2"/>
        <v>231.99999999999997</v>
      </c>
      <c r="I17" s="22">
        <f t="shared" si="2"/>
        <v>2241.12</v>
      </c>
      <c r="J17" s="22">
        <f t="shared" si="2"/>
        <v>1610.08</v>
      </c>
      <c r="K17" s="22">
        <f t="shared" si="2"/>
        <v>2426.7199999999998</v>
      </c>
      <c r="L17" s="22">
        <f t="shared" si="2"/>
        <v>876.95999999999992</v>
      </c>
      <c r="M17" s="22">
        <f t="shared" ref="M17:R17" si="3">M16*$B$8</f>
        <v>867.68</v>
      </c>
      <c r="N17" s="22">
        <f t="shared" si="3"/>
        <v>60.319999999999993</v>
      </c>
      <c r="O17" s="22">
        <f t="shared" si="3"/>
        <v>2422.08</v>
      </c>
      <c r="P17" s="22">
        <f t="shared" si="3"/>
        <v>2394.2399999999998</v>
      </c>
      <c r="Q17" s="22">
        <f t="shared" si="3"/>
        <v>403.67999999999995</v>
      </c>
      <c r="R17" s="22">
        <f t="shared" si="3"/>
        <v>213.44</v>
      </c>
      <c r="S17" s="22">
        <f t="shared" ref="S17:AG17" si="4">S16*$B$8</f>
        <v>1842.08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23065.439999999995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377</v>
      </c>
      <c r="C22" s="20">
        <f t="shared" ref="C22:L22" si="11">+C16+C18+C20</f>
        <v>245</v>
      </c>
      <c r="D22" s="20">
        <f t="shared" si="11"/>
        <v>219</v>
      </c>
      <c r="E22" s="20">
        <f t="shared" si="11"/>
        <v>251</v>
      </c>
      <c r="F22" s="20">
        <f t="shared" si="11"/>
        <v>241</v>
      </c>
      <c r="G22" s="20">
        <f t="shared" si="11"/>
        <v>278</v>
      </c>
      <c r="H22" s="20">
        <f t="shared" si="11"/>
        <v>50</v>
      </c>
      <c r="I22" s="20">
        <f t="shared" si="11"/>
        <v>483</v>
      </c>
      <c r="J22" s="20">
        <f t="shared" si="11"/>
        <v>347</v>
      </c>
      <c r="K22" s="20">
        <f t="shared" si="11"/>
        <v>523</v>
      </c>
      <c r="L22" s="20">
        <f t="shared" si="11"/>
        <v>189</v>
      </c>
      <c r="M22" s="20">
        <f t="shared" ref="M22:S22" si="12">+M16+M18+M20</f>
        <v>187</v>
      </c>
      <c r="N22" s="20">
        <f t="shared" si="12"/>
        <v>13</v>
      </c>
      <c r="O22" s="20">
        <f t="shared" si="12"/>
        <v>522</v>
      </c>
      <c r="P22" s="20">
        <f t="shared" si="12"/>
        <v>516</v>
      </c>
      <c r="Q22" s="20">
        <f t="shared" si="12"/>
        <v>87</v>
      </c>
      <c r="R22" s="20">
        <f t="shared" si="12"/>
        <v>46</v>
      </c>
      <c r="S22" s="20">
        <f t="shared" si="12"/>
        <v>397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4971</v>
      </c>
    </row>
    <row r="23" spans="1:36" s="47" customFormat="1" x14ac:dyDescent="0.25">
      <c r="A23" s="48" t="s">
        <v>26</v>
      </c>
      <c r="B23" s="19">
        <f>+B17+B19+B21</f>
        <v>1749.28</v>
      </c>
      <c r="C23" s="19">
        <f t="shared" ref="C23:L23" si="14">+C17+C19+C21</f>
        <v>1136.8</v>
      </c>
      <c r="D23" s="19">
        <f t="shared" si="14"/>
        <v>1016.16</v>
      </c>
      <c r="E23" s="19">
        <f t="shared" si="14"/>
        <v>1164.6399999999999</v>
      </c>
      <c r="F23" s="19">
        <f t="shared" si="14"/>
        <v>1118.24</v>
      </c>
      <c r="G23" s="19">
        <f t="shared" si="14"/>
        <v>1289.9199999999998</v>
      </c>
      <c r="H23" s="19">
        <f t="shared" si="14"/>
        <v>231.99999999999997</v>
      </c>
      <c r="I23" s="19">
        <f t="shared" si="14"/>
        <v>2241.12</v>
      </c>
      <c r="J23" s="19">
        <f t="shared" si="14"/>
        <v>1610.08</v>
      </c>
      <c r="K23" s="19">
        <f t="shared" si="14"/>
        <v>2426.7199999999998</v>
      </c>
      <c r="L23" s="19">
        <f t="shared" si="14"/>
        <v>876.95999999999992</v>
      </c>
      <c r="M23" s="19">
        <f t="shared" ref="M23:S23" si="15">+M17+M19+M21</f>
        <v>867.68</v>
      </c>
      <c r="N23" s="19">
        <f t="shared" si="15"/>
        <v>60.319999999999993</v>
      </c>
      <c r="O23" s="19">
        <f t="shared" si="15"/>
        <v>2422.08</v>
      </c>
      <c r="P23" s="19">
        <f t="shared" si="15"/>
        <v>2394.2399999999998</v>
      </c>
      <c r="Q23" s="19">
        <f t="shared" si="15"/>
        <v>403.67999999999995</v>
      </c>
      <c r="R23" s="19">
        <f t="shared" si="15"/>
        <v>213.44</v>
      </c>
      <c r="S23" s="19">
        <f t="shared" si="15"/>
        <v>1842.08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23065.439999999995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69.209999999999994</v>
      </c>
      <c r="D32" s="36">
        <v>48</v>
      </c>
      <c r="E32" s="36"/>
      <c r="F32" s="36">
        <v>123.75</v>
      </c>
      <c r="G32" s="36"/>
      <c r="H32" s="36"/>
      <c r="I32" s="36"/>
      <c r="J32" s="36"/>
      <c r="K32" s="36"/>
      <c r="L32" s="36"/>
      <c r="M32" s="37"/>
      <c r="N32" s="37"/>
      <c r="O32" s="37">
        <v>102.59</v>
      </c>
      <c r="P32" s="37">
        <v>50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393.54999999999995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321.13439999999997</v>
      </c>
      <c r="D33" s="22">
        <f t="shared" si="30"/>
        <v>222.71999999999997</v>
      </c>
      <c r="E33" s="22">
        <f t="shared" si="30"/>
        <v>0</v>
      </c>
      <c r="F33" s="22">
        <f t="shared" si="30"/>
        <v>574.19999999999993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476.01759999999996</v>
      </c>
      <c r="P33" s="22">
        <f t="shared" si="31"/>
        <v>231.99999999999997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1826.0719999999999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69.209999999999994</v>
      </c>
      <c r="D38" s="20">
        <f t="shared" si="39"/>
        <v>48</v>
      </c>
      <c r="E38" s="20">
        <f t="shared" si="39"/>
        <v>0</v>
      </c>
      <c r="F38" s="20">
        <f t="shared" si="39"/>
        <v>123.75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102.59</v>
      </c>
      <c r="P38" s="20">
        <f t="shared" si="40"/>
        <v>50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393.54999999999995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321.13439999999997</v>
      </c>
      <c r="D39" s="19">
        <f t="shared" si="42"/>
        <v>222.71999999999997</v>
      </c>
      <c r="E39" s="19">
        <f t="shared" si="42"/>
        <v>0</v>
      </c>
      <c r="F39" s="19">
        <f t="shared" si="42"/>
        <v>574.19999999999993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476.01759999999996</v>
      </c>
      <c r="P39" s="19">
        <f t="shared" si="43"/>
        <v>231.99999999999997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1826.0719999999999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21.89</v>
      </c>
      <c r="G40" s="36">
        <v>17.21</v>
      </c>
      <c r="H40" s="36"/>
      <c r="I40" s="36">
        <v>52.3</v>
      </c>
      <c r="J40" s="36">
        <v>29.59</v>
      </c>
      <c r="K40" s="36"/>
      <c r="L40" s="36"/>
      <c r="M40" s="36"/>
      <c r="N40" s="36"/>
      <c r="O40" s="36">
        <v>47.16</v>
      </c>
      <c r="P40" s="36"/>
      <c r="Q40" s="36"/>
      <c r="R40" s="36"/>
      <c r="S40" s="36">
        <v>10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178.15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101.56959999999999</v>
      </c>
      <c r="G41" s="22">
        <f t="shared" si="45"/>
        <v>79.854399999999998</v>
      </c>
      <c r="H41" s="22">
        <f t="shared" si="45"/>
        <v>0</v>
      </c>
      <c r="I41" s="22">
        <f t="shared" si="45"/>
        <v>242.67199999999997</v>
      </c>
      <c r="J41" s="22">
        <f t="shared" si="45"/>
        <v>137.29759999999999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218.82239999999996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46.4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826.61599999999987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21.89</v>
      </c>
      <c r="G46" s="20">
        <f t="shared" si="54"/>
        <v>17.21</v>
      </c>
      <c r="H46" s="20">
        <f t="shared" si="54"/>
        <v>0</v>
      </c>
      <c r="I46" s="20">
        <f t="shared" si="54"/>
        <v>52.3</v>
      </c>
      <c r="J46" s="20">
        <f t="shared" si="54"/>
        <v>29.59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47.16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10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178.15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101.56959999999999</v>
      </c>
      <c r="G47" s="19">
        <f t="shared" si="57"/>
        <v>79.854399999999998</v>
      </c>
      <c r="H47" s="19">
        <f t="shared" si="57"/>
        <v>0</v>
      </c>
      <c r="I47" s="19">
        <f t="shared" si="57"/>
        <v>242.67199999999997</v>
      </c>
      <c r="J47" s="19">
        <f t="shared" si="57"/>
        <v>137.29759999999999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218.82239999999996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46.4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826.61599999999987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>
        <v>756.18</v>
      </c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756.18</v>
      </c>
    </row>
    <row r="49" spans="1:34" x14ac:dyDescent="0.25">
      <c r="A49" s="17" t="s">
        <v>14</v>
      </c>
      <c r="B49" s="44">
        <v>558.32000000000005</v>
      </c>
      <c r="C49" s="44">
        <v>322.67</v>
      </c>
      <c r="D49" s="44">
        <v>648.49</v>
      </c>
      <c r="E49" s="44">
        <v>476.94</v>
      </c>
      <c r="F49" s="44">
        <v>613.80999999999995</v>
      </c>
      <c r="G49" s="44">
        <v>1027.08</v>
      </c>
      <c r="H49" s="44">
        <v>219.15</v>
      </c>
      <c r="I49" s="44">
        <v>1063.33</v>
      </c>
      <c r="J49" s="44">
        <v>1734.27</v>
      </c>
      <c r="K49" s="44">
        <v>960.08</v>
      </c>
      <c r="L49" s="44">
        <v>299.45999999999998</v>
      </c>
      <c r="M49" s="45">
        <v>102.37</v>
      </c>
      <c r="N49" s="45">
        <v>35.700000000000003</v>
      </c>
      <c r="O49" s="45">
        <v>2301.65</v>
      </c>
      <c r="P49" s="45">
        <v>1326.23</v>
      </c>
      <c r="Q49" s="45">
        <v>366.82</v>
      </c>
      <c r="R49" s="45">
        <v>219.74</v>
      </c>
      <c r="S49" s="45">
        <v>635.89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12911.999999999998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633.01</v>
      </c>
      <c r="C53" s="44"/>
      <c r="D53" s="44"/>
      <c r="E53" s="44">
        <v>425.53</v>
      </c>
      <c r="F53" s="44"/>
      <c r="G53" s="44"/>
      <c r="H53" s="44"/>
      <c r="I53" s="44">
        <v>535.91999999999996</v>
      </c>
      <c r="J53" s="44"/>
      <c r="K53" s="44">
        <v>403.62</v>
      </c>
      <c r="L53" s="44"/>
      <c r="M53" s="45">
        <v>38.08</v>
      </c>
      <c r="N53" s="45"/>
      <c r="O53" s="45"/>
      <c r="P53" s="45">
        <v>584.75</v>
      </c>
      <c r="Q53" s="45"/>
      <c r="R53" s="45">
        <v>35.72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2656.6299999999997</v>
      </c>
    </row>
    <row r="54" spans="1:34" x14ac:dyDescent="0.25">
      <c r="A54" s="17" t="s">
        <v>114</v>
      </c>
      <c r="B54" s="44"/>
      <c r="C54" s="44"/>
      <c r="D54" s="44">
        <v>216.69</v>
      </c>
      <c r="E54" s="44"/>
      <c r="F54" s="44"/>
      <c r="G54" s="44"/>
      <c r="H54" s="44"/>
      <c r="I54" s="44">
        <v>24.53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241.22</v>
      </c>
    </row>
    <row r="55" spans="1:34" x14ac:dyDescent="0.25">
      <c r="A55" s="17" t="s">
        <v>52</v>
      </c>
      <c r="B55" s="44">
        <v>2.0299999999999998</v>
      </c>
      <c r="C55" s="44">
        <v>15.83</v>
      </c>
      <c r="D55" s="44"/>
      <c r="E55" s="44">
        <v>279.89</v>
      </c>
      <c r="F55" s="44"/>
      <c r="G55" s="44">
        <v>345.01</v>
      </c>
      <c r="H55" s="44"/>
      <c r="I55" s="44">
        <v>248.41</v>
      </c>
      <c r="J55" s="44">
        <v>112.32</v>
      </c>
      <c r="K55" s="44"/>
      <c r="L55" s="44"/>
      <c r="M55" s="45"/>
      <c r="N55" s="45"/>
      <c r="O55" s="45">
        <v>63</v>
      </c>
      <c r="P55" s="45">
        <v>10</v>
      </c>
      <c r="Q55" s="45">
        <v>3.94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1080.43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2943.64</v>
      </c>
      <c r="C64" s="53">
        <f t="shared" ref="C64:AG64" si="61">+C15+C23+C31+C39+C47+C48+C49+C50+C51+C52+C53+C54+C55+C56+C57+C58+C59+C60+C61+C62+C63</f>
        <v>1901.9343999999999</v>
      </c>
      <c r="D64" s="53">
        <f t="shared" si="61"/>
        <v>2235.2599999999998</v>
      </c>
      <c r="E64" s="53">
        <f t="shared" si="61"/>
        <v>2369.4999999999995</v>
      </c>
      <c r="F64" s="53">
        <f t="shared" si="61"/>
        <v>2439.9196000000002</v>
      </c>
      <c r="G64" s="53">
        <f t="shared" si="61"/>
        <v>2835.3643999999995</v>
      </c>
      <c r="H64" s="53">
        <f t="shared" si="61"/>
        <v>451.15</v>
      </c>
      <c r="I64" s="53">
        <f t="shared" si="61"/>
        <v>4375.6819999999989</v>
      </c>
      <c r="J64" s="53">
        <f t="shared" si="61"/>
        <v>3593.9675999999999</v>
      </c>
      <c r="K64" s="53">
        <f t="shared" si="61"/>
        <v>3795.4199999999996</v>
      </c>
      <c r="L64" s="53">
        <f t="shared" si="61"/>
        <v>1179.9199999999998</v>
      </c>
      <c r="M64" s="53">
        <f t="shared" si="61"/>
        <v>1766.31</v>
      </c>
      <c r="N64" s="53">
        <f t="shared" si="61"/>
        <v>96.02</v>
      </c>
      <c r="O64" s="53">
        <f t="shared" si="61"/>
        <v>5535.07</v>
      </c>
      <c r="P64" s="53">
        <f t="shared" si="61"/>
        <v>4574.2199999999993</v>
      </c>
      <c r="Q64" s="53">
        <f t="shared" si="61"/>
        <v>801.44</v>
      </c>
      <c r="R64" s="53">
        <f t="shared" si="61"/>
        <v>490.1</v>
      </c>
      <c r="S64" s="53">
        <f t="shared" si="61"/>
        <v>2524.37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43909.288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D</v>
      </c>
      <c r="O66" s="55" t="str">
        <f t="shared" si="62"/>
        <v>CAJA 8 N</v>
      </c>
      <c r="P66" s="55" t="str">
        <f t="shared" si="62"/>
        <v>CAJA 10 N</v>
      </c>
      <c r="Q66" s="55" t="str">
        <f t="shared" si="62"/>
        <v>CAJA 12 N</v>
      </c>
      <c r="R66" s="55" t="str">
        <f t="shared" si="62"/>
        <v>CAJA 14 N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2943.38</v>
      </c>
      <c r="C67" s="57">
        <f t="shared" ref="C67:L67" si="63">C12</f>
        <v>1901.75</v>
      </c>
      <c r="D67" s="57">
        <f t="shared" si="63"/>
        <v>2232.9</v>
      </c>
      <c r="E67" s="57">
        <f t="shared" si="63"/>
        <v>2368.86</v>
      </c>
      <c r="F67" s="57">
        <f t="shared" si="63"/>
        <v>2438.79</v>
      </c>
      <c r="G67" s="57">
        <f t="shared" si="63"/>
        <v>2833.68</v>
      </c>
      <c r="H67" s="57">
        <f t="shared" si="63"/>
        <v>430.97</v>
      </c>
      <c r="I67" s="57">
        <f t="shared" si="63"/>
        <v>4375.46</v>
      </c>
      <c r="J67" s="57">
        <f t="shared" si="63"/>
        <v>3588.79</v>
      </c>
      <c r="K67" s="57">
        <f t="shared" si="63"/>
        <v>3791.43</v>
      </c>
      <c r="L67" s="57">
        <f t="shared" si="63"/>
        <v>1179.1300000000001</v>
      </c>
      <c r="M67" s="57">
        <f t="shared" ref="M67:AG67" si="64">M12</f>
        <v>1766.55</v>
      </c>
      <c r="N67" s="57">
        <f t="shared" si="64"/>
        <v>96.02</v>
      </c>
      <c r="O67" s="57">
        <f t="shared" si="64"/>
        <v>5530.94</v>
      </c>
      <c r="P67" s="57">
        <f t="shared" si="64"/>
        <v>4570.8</v>
      </c>
      <c r="Q67" s="57">
        <f t="shared" si="64"/>
        <v>801</v>
      </c>
      <c r="R67" s="57">
        <f t="shared" si="64"/>
        <v>488.62</v>
      </c>
      <c r="S67" s="57">
        <f t="shared" si="64"/>
        <v>2521.1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43860.170000000006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2943.38</v>
      </c>
      <c r="C69" s="59">
        <f t="shared" ref="C69:L69" si="67">+C67+C68</f>
        <v>1901.75</v>
      </c>
      <c r="D69" s="59">
        <f t="shared" si="67"/>
        <v>2232.9</v>
      </c>
      <c r="E69" s="59">
        <f t="shared" si="67"/>
        <v>2368.86</v>
      </c>
      <c r="F69" s="59">
        <f t="shared" si="67"/>
        <v>2438.79</v>
      </c>
      <c r="G69" s="59">
        <f t="shared" si="67"/>
        <v>2833.68</v>
      </c>
      <c r="H69" s="59">
        <f t="shared" si="67"/>
        <v>430.97</v>
      </c>
      <c r="I69" s="59">
        <f t="shared" si="67"/>
        <v>4375.46</v>
      </c>
      <c r="J69" s="59">
        <f t="shared" si="67"/>
        <v>3588.79</v>
      </c>
      <c r="K69" s="59">
        <f t="shared" si="67"/>
        <v>3791.43</v>
      </c>
      <c r="L69" s="59">
        <f t="shared" si="67"/>
        <v>1179.1300000000001</v>
      </c>
      <c r="M69" s="59">
        <f t="shared" ref="M69:AG69" si="68">+M67+M68</f>
        <v>1766.55</v>
      </c>
      <c r="N69" s="59">
        <f t="shared" si="68"/>
        <v>96.02</v>
      </c>
      <c r="O69" s="59">
        <f t="shared" si="68"/>
        <v>5530.94</v>
      </c>
      <c r="P69" s="59">
        <f t="shared" si="68"/>
        <v>4570.8</v>
      </c>
      <c r="Q69" s="59">
        <f t="shared" si="68"/>
        <v>801</v>
      </c>
      <c r="R69" s="59">
        <f t="shared" si="68"/>
        <v>488.62</v>
      </c>
      <c r="S69" s="59">
        <f t="shared" si="68"/>
        <v>2521.1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43860.170000000006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0.25999999999976353</v>
      </c>
      <c r="C70" s="57">
        <f t="shared" si="69"/>
        <v>0.18439999999986867</v>
      </c>
      <c r="D70" s="57">
        <f t="shared" si="69"/>
        <v>2.3599999999996726</v>
      </c>
      <c r="E70" s="57">
        <f t="shared" si="69"/>
        <v>0.63999999999941792</v>
      </c>
      <c r="F70" s="57">
        <f t="shared" si="69"/>
        <v>1.1296000000002095</v>
      </c>
      <c r="G70" s="57">
        <f t="shared" si="69"/>
        <v>1.6843999999996413</v>
      </c>
      <c r="H70" s="57">
        <f t="shared" si="69"/>
        <v>20.17999999999995</v>
      </c>
      <c r="I70" s="57">
        <f t="shared" si="69"/>
        <v>0.22199999999884312</v>
      </c>
      <c r="J70" s="57">
        <f t="shared" si="69"/>
        <v>5.177599999999984</v>
      </c>
      <c r="K70" s="57">
        <f t="shared" si="69"/>
        <v>3.9899999999997817</v>
      </c>
      <c r="L70" s="57">
        <f t="shared" si="69"/>
        <v>0.78999999999973625</v>
      </c>
      <c r="M70" s="57">
        <f t="shared" ref="M70:AG70" si="70">+M64-M69</f>
        <v>-0.24000000000000909</v>
      </c>
      <c r="N70" s="57">
        <f t="shared" si="70"/>
        <v>0</v>
      </c>
      <c r="O70" s="57">
        <f t="shared" si="70"/>
        <v>4.1300000000001091</v>
      </c>
      <c r="P70" s="57">
        <f t="shared" si="70"/>
        <v>3.4199999999991633</v>
      </c>
      <c r="Q70" s="57">
        <f t="shared" si="70"/>
        <v>0.44000000000005457</v>
      </c>
      <c r="R70" s="57">
        <f t="shared" si="70"/>
        <v>1.4800000000000182</v>
      </c>
      <c r="S70" s="57">
        <f t="shared" si="70"/>
        <v>3.2699999999999818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49.117999999996186</v>
      </c>
    </row>
    <row r="71" spans="1:34" ht="101.25" customHeight="1" x14ac:dyDescent="0.25">
      <c r="A71" s="77" t="s">
        <v>96</v>
      </c>
      <c r="B71" s="14"/>
      <c r="C71" s="14"/>
      <c r="D71" s="14" t="s">
        <v>121</v>
      </c>
      <c r="E71" s="14"/>
      <c r="F71" s="14" t="s">
        <v>122</v>
      </c>
      <c r="G71" s="14"/>
      <c r="H71" s="14" t="s">
        <v>124</v>
      </c>
      <c r="I71" s="14"/>
      <c r="J71" s="14" t="s">
        <v>125</v>
      </c>
      <c r="K71" s="14"/>
      <c r="L71" s="14"/>
      <c r="M71" s="29"/>
      <c r="N71" s="29"/>
      <c r="O71" s="29"/>
      <c r="P71" s="29"/>
      <c r="Q71" s="29"/>
      <c r="R71" s="29"/>
      <c r="S71" s="29" t="s">
        <v>126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60</v>
      </c>
      <c r="K11" s="5" t="s">
        <v>64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1938.41</v>
      </c>
      <c r="C12" s="26">
        <v>1714.76</v>
      </c>
      <c r="D12" s="26">
        <v>1076.42</v>
      </c>
      <c r="E12" s="26">
        <v>991.47</v>
      </c>
      <c r="F12" s="26">
        <v>1121.74</v>
      </c>
      <c r="G12" s="26">
        <v>643.97</v>
      </c>
      <c r="H12" s="26">
        <v>2174.17</v>
      </c>
      <c r="I12" s="26">
        <v>2214.9499999999998</v>
      </c>
      <c r="J12" s="26">
        <v>2533.64</v>
      </c>
      <c r="K12" s="26">
        <v>1572.49</v>
      </c>
      <c r="L12" s="26">
        <v>1421.15</v>
      </c>
      <c r="M12" s="26">
        <v>1644.16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19047.329999999998</v>
      </c>
      <c r="AI12" s="26">
        <v>19047.330000000002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30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>
        <v>21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21</v>
      </c>
      <c r="AI14" s="26"/>
      <c r="AJ14" s="69">
        <f>+AI14-AH14</f>
        <v>-21</v>
      </c>
    </row>
    <row r="15" spans="1:36" x14ac:dyDescent="0.25">
      <c r="A15" s="13" t="s">
        <v>0</v>
      </c>
      <c r="B15" s="23">
        <v>0</v>
      </c>
      <c r="C15" s="23">
        <v>97.4</v>
      </c>
      <c r="D15" s="23">
        <v>13</v>
      </c>
      <c r="E15" s="23">
        <v>51.9</v>
      </c>
      <c r="F15" s="23">
        <v>0</v>
      </c>
      <c r="G15" s="23">
        <v>0</v>
      </c>
      <c r="H15" s="23">
        <v>147.5</v>
      </c>
      <c r="I15" s="23"/>
      <c r="J15" s="23">
        <v>91.05</v>
      </c>
      <c r="K15" s="23">
        <v>28.9</v>
      </c>
      <c r="L15" s="23">
        <v>54.2</v>
      </c>
      <c r="M15" s="23">
        <v>14.6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498.55</v>
      </c>
    </row>
    <row r="16" spans="1:36" s="32" customFormat="1" x14ac:dyDescent="0.25">
      <c r="A16" s="30" t="s">
        <v>20</v>
      </c>
      <c r="B16" s="31">
        <v>123</v>
      </c>
      <c r="C16" s="31">
        <v>68</v>
      </c>
      <c r="D16" s="31">
        <v>47</v>
      </c>
      <c r="E16" s="31">
        <v>67</v>
      </c>
      <c r="F16" s="31">
        <v>150</v>
      </c>
      <c r="G16" s="31">
        <v>69</v>
      </c>
      <c r="H16" s="31">
        <v>196</v>
      </c>
      <c r="I16" s="31">
        <v>210</v>
      </c>
      <c r="J16" s="31">
        <v>230</v>
      </c>
      <c r="K16" s="31">
        <v>152</v>
      </c>
      <c r="L16" s="31">
        <v>111</v>
      </c>
      <c r="M16" s="31">
        <v>167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1590</v>
      </c>
      <c r="AJ16" s="70"/>
    </row>
    <row r="17" spans="1:36" s="47" customFormat="1" x14ac:dyDescent="0.25">
      <c r="A17" s="46" t="s">
        <v>27</v>
      </c>
      <c r="B17" s="22">
        <f>B16*$B$8</f>
        <v>570.71999999999991</v>
      </c>
      <c r="C17" s="22">
        <f>C16*$B$8</f>
        <v>315.52</v>
      </c>
      <c r="D17" s="22">
        <f t="shared" ref="D17:AG17" si="2">D16*$B$8</f>
        <v>218.07999999999998</v>
      </c>
      <c r="E17" s="22">
        <f t="shared" si="2"/>
        <v>310.88</v>
      </c>
      <c r="F17" s="22">
        <f t="shared" si="2"/>
        <v>696</v>
      </c>
      <c r="G17" s="22">
        <f t="shared" si="2"/>
        <v>320.15999999999997</v>
      </c>
      <c r="H17" s="22">
        <f t="shared" si="2"/>
        <v>909.43999999999994</v>
      </c>
      <c r="I17" s="22">
        <f t="shared" si="2"/>
        <v>974.4</v>
      </c>
      <c r="J17" s="22">
        <f t="shared" si="2"/>
        <v>1067.1999999999998</v>
      </c>
      <c r="K17" s="22">
        <f t="shared" si="2"/>
        <v>705.28</v>
      </c>
      <c r="L17" s="22">
        <f t="shared" si="2"/>
        <v>515.04</v>
      </c>
      <c r="M17" s="22">
        <f t="shared" si="2"/>
        <v>774.88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7377.5999999999995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68</v>
      </c>
      <c r="D22" s="20">
        <f t="shared" si="5"/>
        <v>47</v>
      </c>
      <c r="E22" s="20">
        <f t="shared" si="5"/>
        <v>67</v>
      </c>
      <c r="F22" s="20">
        <f t="shared" si="5"/>
        <v>150</v>
      </c>
      <c r="G22" s="20">
        <f t="shared" si="5"/>
        <v>69</v>
      </c>
      <c r="H22" s="20">
        <f t="shared" si="5"/>
        <v>196</v>
      </c>
      <c r="I22" s="20">
        <f t="shared" si="5"/>
        <v>210</v>
      </c>
      <c r="J22" s="20">
        <f t="shared" si="5"/>
        <v>230</v>
      </c>
      <c r="K22" s="20">
        <f t="shared" si="5"/>
        <v>152</v>
      </c>
      <c r="L22" s="20">
        <f t="shared" si="5"/>
        <v>111</v>
      </c>
      <c r="M22" s="20">
        <f t="shared" si="5"/>
        <v>167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1590</v>
      </c>
    </row>
    <row r="23" spans="1:36" s="47" customFormat="1" x14ac:dyDescent="0.25">
      <c r="A23" s="48" t="s">
        <v>26</v>
      </c>
      <c r="B23" s="19">
        <f>+B17+B19+B21</f>
        <v>570.71999999999991</v>
      </c>
      <c r="C23" s="19">
        <f t="shared" si="5"/>
        <v>315.52</v>
      </c>
      <c r="D23" s="19">
        <f t="shared" si="5"/>
        <v>218.07999999999998</v>
      </c>
      <c r="E23" s="19">
        <f t="shared" si="5"/>
        <v>310.88</v>
      </c>
      <c r="F23" s="19">
        <f t="shared" si="5"/>
        <v>696</v>
      </c>
      <c r="G23" s="19">
        <f t="shared" si="5"/>
        <v>320.15999999999997</v>
      </c>
      <c r="H23" s="19">
        <f t="shared" si="5"/>
        <v>909.43999999999994</v>
      </c>
      <c r="I23" s="19">
        <f t="shared" si="5"/>
        <v>974.4</v>
      </c>
      <c r="J23" s="19">
        <f t="shared" si="5"/>
        <v>1067.1999999999998</v>
      </c>
      <c r="K23" s="19">
        <f t="shared" si="5"/>
        <v>705.28</v>
      </c>
      <c r="L23" s="19">
        <f t="shared" si="5"/>
        <v>515.04</v>
      </c>
      <c r="M23" s="19">
        <f t="shared" si="5"/>
        <v>774.88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7377.5999999999995</v>
      </c>
    </row>
    <row r="24" spans="1:36" x14ac:dyDescent="0.25">
      <c r="A24" s="13" t="s">
        <v>28</v>
      </c>
      <c r="B24" s="34">
        <v>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3</v>
      </c>
    </row>
    <row r="25" spans="1:36" s="47" customFormat="1" x14ac:dyDescent="0.25">
      <c r="A25" s="46" t="s">
        <v>31</v>
      </c>
      <c r="B25" s="22">
        <f>B24*$D$8</f>
        <v>13.919999999999998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13.919999999999998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3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3</v>
      </c>
    </row>
    <row r="31" spans="1:36" s="47" customFormat="1" x14ac:dyDescent="0.25">
      <c r="A31" s="48" t="s">
        <v>33</v>
      </c>
      <c r="B31" s="19">
        <f>+B25+B27+B29</f>
        <v>13.919999999999998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13.919999999999998</v>
      </c>
    </row>
    <row r="32" spans="1:36" x14ac:dyDescent="0.25">
      <c r="A32" s="13" t="s">
        <v>34</v>
      </c>
      <c r="B32" s="36"/>
      <c r="C32" s="36"/>
      <c r="D32" s="36"/>
      <c r="E32" s="36">
        <v>28.71</v>
      </c>
      <c r="F32" s="36"/>
      <c r="G32" s="36"/>
      <c r="H32" s="36"/>
      <c r="I32" s="36"/>
      <c r="J32" s="36"/>
      <c r="K32" s="36"/>
      <c r="L32" s="36"/>
      <c r="M32" s="37">
        <v>19.96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48.67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133.21439999999998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92.614400000000003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225.8288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28.71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19.96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48.67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133.21439999999998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92.614400000000003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225.8288</v>
      </c>
    </row>
    <row r="40" spans="1:34" x14ac:dyDescent="0.25">
      <c r="A40" s="13" t="s">
        <v>43</v>
      </c>
      <c r="B40" s="36"/>
      <c r="C40" s="36">
        <v>31.14</v>
      </c>
      <c r="D40" s="36"/>
      <c r="E40" s="36"/>
      <c r="F40" s="36">
        <v>2.3199999999999998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33.46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144.4896</v>
      </c>
      <c r="D41" s="22">
        <f t="shared" si="16"/>
        <v>0</v>
      </c>
      <c r="E41" s="22">
        <f t="shared" si="16"/>
        <v>0</v>
      </c>
      <c r="F41" s="22">
        <f t="shared" si="16"/>
        <v>10.764799999999999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155.2544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31.14</v>
      </c>
      <c r="D46" s="20">
        <f t="shared" si="19"/>
        <v>0</v>
      </c>
      <c r="E46" s="20">
        <f t="shared" si="19"/>
        <v>0</v>
      </c>
      <c r="F46" s="20">
        <f t="shared" si="19"/>
        <v>2.3199999999999998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33.46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144.4896</v>
      </c>
      <c r="D47" s="19">
        <f t="shared" si="19"/>
        <v>0</v>
      </c>
      <c r="E47" s="19">
        <f t="shared" si="19"/>
        <v>0</v>
      </c>
      <c r="F47" s="19">
        <f t="shared" si="19"/>
        <v>10.764799999999999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155.2544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923.52</v>
      </c>
      <c r="C49" s="44">
        <v>608.76</v>
      </c>
      <c r="D49" s="44">
        <v>541.05999999999995</v>
      </c>
      <c r="E49" s="44">
        <v>325.20999999999998</v>
      </c>
      <c r="F49" s="44">
        <v>475.28</v>
      </c>
      <c r="G49" s="44">
        <v>214.1</v>
      </c>
      <c r="H49" s="44">
        <v>1004.32</v>
      </c>
      <c r="I49" s="44">
        <v>881.59</v>
      </c>
      <c r="J49" s="44">
        <v>1086.24</v>
      </c>
      <c r="K49" s="44">
        <v>615.13</v>
      </c>
      <c r="L49" s="44">
        <v>659.49</v>
      </c>
      <c r="M49" s="45">
        <v>568.62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7903.32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382.23</v>
      </c>
      <c r="C53" s="44">
        <v>110.28</v>
      </c>
      <c r="D53" s="44">
        <v>235.96</v>
      </c>
      <c r="E53" s="44">
        <v>154.29</v>
      </c>
      <c r="F53" s="44">
        <v>0</v>
      </c>
      <c r="G53" s="44">
        <v>114.24</v>
      </c>
      <c r="H53" s="44">
        <v>104.33</v>
      </c>
      <c r="I53" s="44">
        <v>380.47</v>
      </c>
      <c r="J53" s="44">
        <v>294.35000000000002</v>
      </c>
      <c r="K53" s="44">
        <v>225.91</v>
      </c>
      <c r="L53" s="44"/>
      <c r="M53" s="45">
        <v>194.17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2196.23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71.180000000000007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71.180000000000007</v>
      </c>
    </row>
    <row r="55" spans="1:34" x14ac:dyDescent="0.25">
      <c r="A55" s="17" t="s">
        <v>52</v>
      </c>
      <c r="B55" s="44">
        <v>62.22</v>
      </c>
      <c r="C55" s="44"/>
      <c r="D55" s="44">
        <v>70.06</v>
      </c>
      <c r="E55" s="44">
        <v>16.73</v>
      </c>
      <c r="F55" s="44"/>
      <c r="G55" s="44"/>
      <c r="H55" s="44">
        <v>4.6100000000000003</v>
      </c>
      <c r="I55" s="44">
        <v>4.2699999999999996</v>
      </c>
      <c r="J55" s="44"/>
      <c r="K55" s="44"/>
      <c r="L55" s="44">
        <v>122.77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280.66000000000003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439.87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439.87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1952.61</v>
      </c>
      <c r="C64" s="53">
        <f t="shared" ref="C64:AG64" si="21">+C15+C23+C31+C39+C47+C48+C49+C50+C51+C52+C53+C54+C55+C56+C57+C58+C59+C60+C61+C62+C63</f>
        <v>1716.3195999999998</v>
      </c>
      <c r="D64" s="53">
        <f t="shared" si="21"/>
        <v>1078.1599999999999</v>
      </c>
      <c r="E64" s="53">
        <f t="shared" si="21"/>
        <v>992.22439999999983</v>
      </c>
      <c r="F64" s="53">
        <f t="shared" si="21"/>
        <v>1182.0448000000001</v>
      </c>
      <c r="G64" s="53">
        <f t="shared" si="21"/>
        <v>648.5</v>
      </c>
      <c r="H64" s="53">
        <f t="shared" si="21"/>
        <v>2170.2000000000003</v>
      </c>
      <c r="I64" s="53">
        <f t="shared" si="21"/>
        <v>2240.73</v>
      </c>
      <c r="J64" s="53">
        <f t="shared" si="21"/>
        <v>2538.8399999999997</v>
      </c>
      <c r="K64" s="53">
        <f t="shared" si="21"/>
        <v>1575.22</v>
      </c>
      <c r="L64" s="53">
        <f t="shared" si="21"/>
        <v>1422.68</v>
      </c>
      <c r="M64" s="53">
        <f t="shared" si="21"/>
        <v>1644.8844000000001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19162.413199999999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6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1938.41</v>
      </c>
      <c r="C67" s="57">
        <f t="shared" ref="C67:L67" si="23">C12</f>
        <v>1714.76</v>
      </c>
      <c r="D67" s="57">
        <f t="shared" si="23"/>
        <v>1076.42</v>
      </c>
      <c r="E67" s="57">
        <f t="shared" si="23"/>
        <v>991.47</v>
      </c>
      <c r="F67" s="57">
        <f t="shared" si="23"/>
        <v>1121.74</v>
      </c>
      <c r="G67" s="57">
        <f t="shared" si="23"/>
        <v>643.97</v>
      </c>
      <c r="H67" s="57">
        <f t="shared" si="23"/>
        <v>2174.17</v>
      </c>
      <c r="I67" s="57">
        <f t="shared" si="23"/>
        <v>2214.9499999999998</v>
      </c>
      <c r="J67" s="57">
        <f t="shared" si="23"/>
        <v>2533.64</v>
      </c>
      <c r="K67" s="57">
        <f t="shared" si="23"/>
        <v>1572.49</v>
      </c>
      <c r="L67" s="57">
        <f t="shared" si="23"/>
        <v>1421.15</v>
      </c>
      <c r="M67" s="57">
        <f t="shared" si="22"/>
        <v>1644.16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19047.329999999998</v>
      </c>
    </row>
    <row r="68" spans="1:34" s="47" customFormat="1" x14ac:dyDescent="0.25">
      <c r="A68" s="58" t="s">
        <v>93</v>
      </c>
      <c r="B68" s="59">
        <f t="shared" ref="B68:AG68" si="24">+B13+B14</f>
        <v>51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51</v>
      </c>
    </row>
    <row r="69" spans="1:34" s="47" customFormat="1" x14ac:dyDescent="0.25">
      <c r="A69" s="58" t="s">
        <v>94</v>
      </c>
      <c r="B69" s="59">
        <f>+B67+B68</f>
        <v>1989.41</v>
      </c>
      <c r="C69" s="59">
        <f t="shared" ref="C69:AG69" si="25">+C67+C68</f>
        <v>1714.76</v>
      </c>
      <c r="D69" s="59">
        <f t="shared" si="25"/>
        <v>1076.42</v>
      </c>
      <c r="E69" s="59">
        <f t="shared" si="25"/>
        <v>991.47</v>
      </c>
      <c r="F69" s="59">
        <f t="shared" si="25"/>
        <v>1121.74</v>
      </c>
      <c r="G69" s="59">
        <f t="shared" si="25"/>
        <v>643.97</v>
      </c>
      <c r="H69" s="59">
        <f t="shared" si="25"/>
        <v>2174.17</v>
      </c>
      <c r="I69" s="59">
        <f t="shared" si="25"/>
        <v>2214.9499999999998</v>
      </c>
      <c r="J69" s="59">
        <f t="shared" si="25"/>
        <v>2533.64</v>
      </c>
      <c r="K69" s="59">
        <f t="shared" si="25"/>
        <v>1572.49</v>
      </c>
      <c r="L69" s="59">
        <f t="shared" si="25"/>
        <v>1421.15</v>
      </c>
      <c r="M69" s="59">
        <f t="shared" si="25"/>
        <v>1644.16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19098.329999999998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-36.800000000000182</v>
      </c>
      <c r="C70" s="57">
        <f t="shared" si="26"/>
        <v>1.5595999999998185</v>
      </c>
      <c r="D70" s="57">
        <f t="shared" si="26"/>
        <v>1.7399999999997817</v>
      </c>
      <c r="E70" s="57">
        <f t="shared" si="26"/>
        <v>0.754399999999805</v>
      </c>
      <c r="F70" s="57">
        <f t="shared" si="26"/>
        <v>60.304800000000114</v>
      </c>
      <c r="G70" s="57">
        <f t="shared" si="26"/>
        <v>4.5299999999999727</v>
      </c>
      <c r="H70" s="57">
        <f t="shared" si="26"/>
        <v>-3.9699999999997999</v>
      </c>
      <c r="I70" s="57">
        <f t="shared" si="26"/>
        <v>25.7800000000002</v>
      </c>
      <c r="J70" s="57">
        <f t="shared" si="26"/>
        <v>5.1999999999998181</v>
      </c>
      <c r="K70" s="57">
        <f t="shared" si="26"/>
        <v>2.7300000000000182</v>
      </c>
      <c r="L70" s="57">
        <f t="shared" si="26"/>
        <v>1.5299999999999727</v>
      </c>
      <c r="M70" s="57">
        <f t="shared" si="26"/>
        <v>0.72440000000005966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64.083199999999579</v>
      </c>
    </row>
    <row r="71" spans="1:34" ht="112.5" customHeight="1" x14ac:dyDescent="0.25">
      <c r="A71" s="77" t="s">
        <v>96</v>
      </c>
      <c r="B71" s="14" t="s">
        <v>127</v>
      </c>
      <c r="C71" s="14"/>
      <c r="D71" s="14"/>
      <c r="E71" s="14"/>
      <c r="F71" s="14" t="s">
        <v>131</v>
      </c>
      <c r="G71" s="14" t="s">
        <v>132</v>
      </c>
      <c r="H71" s="14" t="s">
        <v>133</v>
      </c>
      <c r="I71" s="14" t="s">
        <v>134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128</v>
      </c>
      <c r="AH72" s="47"/>
    </row>
    <row r="73" spans="1:34" x14ac:dyDescent="0.25">
      <c r="B73" s="12" t="s">
        <v>129</v>
      </c>
      <c r="AH73" s="47"/>
    </row>
    <row r="74" spans="1:34" x14ac:dyDescent="0.25">
      <c r="B74" s="12" t="s">
        <v>130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7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1912.6</v>
      </c>
      <c r="C12" s="26">
        <v>2182.0100000000002</v>
      </c>
      <c r="D12" s="26">
        <v>1636.03</v>
      </c>
      <c r="E12" s="26">
        <v>1854.96</v>
      </c>
      <c r="F12" s="26">
        <v>609.46</v>
      </c>
      <c r="G12" s="26">
        <v>1517.1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9712.1600000000017</v>
      </c>
      <c r="AI12" s="26">
        <v>9712.16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89.5</v>
      </c>
      <c r="D15" s="23"/>
      <c r="E15" s="23">
        <v>99.5</v>
      </c>
      <c r="F15" s="23">
        <v>11</v>
      </c>
      <c r="G15" s="23">
        <v>209.8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409.8</v>
      </c>
    </row>
    <row r="16" spans="1:36" s="32" customFormat="1" x14ac:dyDescent="0.25">
      <c r="A16" s="30" t="s">
        <v>20</v>
      </c>
      <c r="B16" s="31">
        <v>175</v>
      </c>
      <c r="C16" s="31">
        <v>103</v>
      </c>
      <c r="D16" s="31">
        <v>243</v>
      </c>
      <c r="E16" s="31">
        <v>156</v>
      </c>
      <c r="F16" s="31">
        <v>6</v>
      </c>
      <c r="G16" s="31">
        <v>68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751</v>
      </c>
      <c r="AJ16" s="70"/>
    </row>
    <row r="17" spans="1:36" s="47" customFormat="1" x14ac:dyDescent="0.25">
      <c r="A17" s="46" t="s">
        <v>27</v>
      </c>
      <c r="B17" s="22">
        <f>B16*$B$8</f>
        <v>812</v>
      </c>
      <c r="C17" s="22">
        <f>C16*$B$8</f>
        <v>477.91999999999996</v>
      </c>
      <c r="D17" s="22">
        <f t="shared" ref="D17:AG17" si="2">D16*$B$8</f>
        <v>1127.52</v>
      </c>
      <c r="E17" s="22">
        <f t="shared" si="2"/>
        <v>723.83999999999992</v>
      </c>
      <c r="F17" s="22">
        <f t="shared" si="2"/>
        <v>27.839999999999996</v>
      </c>
      <c r="G17" s="22">
        <f t="shared" si="2"/>
        <v>315.52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3484.64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175</v>
      </c>
      <c r="C22" s="20">
        <f t="shared" ref="C22:AG23" si="5">+C16+C18+C20</f>
        <v>103</v>
      </c>
      <c r="D22" s="20">
        <f t="shared" si="5"/>
        <v>243</v>
      </c>
      <c r="E22" s="20">
        <f t="shared" si="5"/>
        <v>156</v>
      </c>
      <c r="F22" s="20">
        <f t="shared" si="5"/>
        <v>6</v>
      </c>
      <c r="G22" s="20">
        <f t="shared" si="5"/>
        <v>68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751</v>
      </c>
    </row>
    <row r="23" spans="1:36" s="47" customFormat="1" x14ac:dyDescent="0.25">
      <c r="A23" s="48" t="s">
        <v>26</v>
      </c>
      <c r="B23" s="19">
        <f>+B17+B19+B21</f>
        <v>812</v>
      </c>
      <c r="C23" s="19">
        <f t="shared" si="5"/>
        <v>477.91999999999996</v>
      </c>
      <c r="D23" s="19">
        <f t="shared" si="5"/>
        <v>1127.52</v>
      </c>
      <c r="E23" s="19">
        <f t="shared" si="5"/>
        <v>723.83999999999992</v>
      </c>
      <c r="F23" s="19">
        <f t="shared" si="5"/>
        <v>27.839999999999996</v>
      </c>
      <c r="G23" s="19">
        <f t="shared" si="5"/>
        <v>315.52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3484.64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6.95</v>
      </c>
      <c r="D32" s="36"/>
      <c r="E32" s="36"/>
      <c r="F32" s="36"/>
      <c r="G32" s="36">
        <v>84.94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91.89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32.247999999999998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394.12159999999994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426.36959999999993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6.95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84.94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91.89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32.247999999999998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394.12159999999994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426.36959999999993</v>
      </c>
    </row>
    <row r="40" spans="1:34" x14ac:dyDescent="0.25">
      <c r="A40" s="13" t="s">
        <v>43</v>
      </c>
      <c r="B40" s="36">
        <v>27.75</v>
      </c>
      <c r="C40" s="36">
        <v>161.38999999999999</v>
      </c>
      <c r="D40" s="36"/>
      <c r="E40" s="36"/>
      <c r="F40" s="36">
        <v>47.23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236.36999999999998</v>
      </c>
    </row>
    <row r="41" spans="1:34" s="47" customFormat="1" x14ac:dyDescent="0.25">
      <c r="A41" s="46" t="s">
        <v>44</v>
      </c>
      <c r="B41" s="22">
        <f>B40*$B$8</f>
        <v>128.76</v>
      </c>
      <c r="C41" s="22">
        <f t="shared" ref="C41:AG41" si="16">C40*$B$8</f>
        <v>748.8495999999999</v>
      </c>
      <c r="D41" s="22">
        <f t="shared" si="16"/>
        <v>0</v>
      </c>
      <c r="E41" s="22">
        <f t="shared" si="16"/>
        <v>0</v>
      </c>
      <c r="F41" s="22">
        <f t="shared" si="16"/>
        <v>219.14719999999997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1096.7567999999999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27.75</v>
      </c>
      <c r="C46" s="20">
        <f t="shared" ref="C46:AG47" si="19">+C40+C42+C44</f>
        <v>161.38999999999999</v>
      </c>
      <c r="D46" s="20">
        <f t="shared" si="19"/>
        <v>0</v>
      </c>
      <c r="E46" s="20">
        <f t="shared" si="19"/>
        <v>0</v>
      </c>
      <c r="F46" s="20">
        <f t="shared" si="19"/>
        <v>47.23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236.36999999999998</v>
      </c>
    </row>
    <row r="47" spans="1:34" s="47" customFormat="1" x14ac:dyDescent="0.25">
      <c r="A47" s="48" t="s">
        <v>48</v>
      </c>
      <c r="B47" s="19">
        <f>+B41+B43+B45</f>
        <v>128.76</v>
      </c>
      <c r="C47" s="19">
        <f t="shared" si="19"/>
        <v>748.8495999999999</v>
      </c>
      <c r="D47" s="19">
        <f t="shared" si="19"/>
        <v>0</v>
      </c>
      <c r="E47" s="19">
        <f t="shared" si="19"/>
        <v>0</v>
      </c>
      <c r="F47" s="19">
        <f t="shared" si="19"/>
        <v>219.14719999999997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1096.7567999999999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657.57</v>
      </c>
      <c r="C49" s="44">
        <v>693.62</v>
      </c>
      <c r="D49" s="44">
        <v>332.23</v>
      </c>
      <c r="E49" s="44">
        <v>459.65</v>
      </c>
      <c r="F49" s="44">
        <v>124.63</v>
      </c>
      <c r="G49" s="44">
        <v>598.83000000000004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2866.53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328.62</v>
      </c>
      <c r="C53" s="44">
        <v>137.97999999999999</v>
      </c>
      <c r="D53" s="44">
        <v>156.24</v>
      </c>
      <c r="E53" s="44">
        <v>401.52</v>
      </c>
      <c r="F53" s="44">
        <v>213.43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1237.7900000000002</v>
      </c>
    </row>
    <row r="54" spans="1:34" x14ac:dyDescent="0.25">
      <c r="A54" s="17" t="s">
        <v>114</v>
      </c>
      <c r="B54" s="44"/>
      <c r="C54" s="44"/>
      <c r="D54" s="44">
        <v>63.58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63.58</v>
      </c>
    </row>
    <row r="55" spans="1:34" x14ac:dyDescent="0.25">
      <c r="A55" s="17" t="s">
        <v>52</v>
      </c>
      <c r="B55" s="44"/>
      <c r="C55" s="44"/>
      <c r="D55" s="44">
        <v>21.77</v>
      </c>
      <c r="E55" s="44">
        <v>173.46</v>
      </c>
      <c r="F55" s="44">
        <v>13.43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208.66000000000003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1926.9499999999998</v>
      </c>
      <c r="C64" s="53">
        <f t="shared" ref="C64:AG64" si="21">+C15+C23+C31+C39+C47+C48+C49+C50+C51+C52+C53+C54+C55+C56+C57+C58+C59+C60+C61+C62+C63</f>
        <v>2180.1176</v>
      </c>
      <c r="D64" s="53">
        <f t="shared" si="21"/>
        <v>1701.34</v>
      </c>
      <c r="E64" s="53">
        <f t="shared" si="21"/>
        <v>1857.9699999999998</v>
      </c>
      <c r="F64" s="53">
        <f t="shared" si="21"/>
        <v>609.47719999999993</v>
      </c>
      <c r="G64" s="53">
        <f t="shared" si="21"/>
        <v>1518.2716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9794.1263999999992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1912.6</v>
      </c>
      <c r="C67" s="57">
        <f t="shared" ref="C67:L67" si="23">C12</f>
        <v>2182.0100000000002</v>
      </c>
      <c r="D67" s="57">
        <f t="shared" si="23"/>
        <v>1636.03</v>
      </c>
      <c r="E67" s="57">
        <f t="shared" si="23"/>
        <v>1854.96</v>
      </c>
      <c r="F67" s="57">
        <f t="shared" si="23"/>
        <v>609.46</v>
      </c>
      <c r="G67" s="57">
        <f t="shared" si="23"/>
        <v>1517.1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9712.1600000000017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1912.6</v>
      </c>
      <c r="C69" s="59">
        <f t="shared" ref="C69:AG69" si="25">+C67+C68</f>
        <v>2182.0100000000002</v>
      </c>
      <c r="D69" s="59">
        <f t="shared" si="25"/>
        <v>1636.03</v>
      </c>
      <c r="E69" s="59">
        <f t="shared" si="25"/>
        <v>1854.96</v>
      </c>
      <c r="F69" s="59">
        <f t="shared" si="25"/>
        <v>609.46</v>
      </c>
      <c r="G69" s="59">
        <f t="shared" si="25"/>
        <v>1517.1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9712.1600000000017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14.349999999999909</v>
      </c>
      <c r="C70" s="57">
        <f t="shared" si="26"/>
        <v>-1.8924000000001797</v>
      </c>
      <c r="D70" s="57">
        <f t="shared" si="26"/>
        <v>65.309999999999945</v>
      </c>
      <c r="E70" s="57">
        <f t="shared" si="26"/>
        <v>3.0099999999997635</v>
      </c>
      <c r="F70" s="57">
        <f t="shared" si="26"/>
        <v>1.719999999988886E-2</v>
      </c>
      <c r="G70" s="57">
        <f t="shared" si="26"/>
        <v>1.1716000000001259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81.966399999999453</v>
      </c>
    </row>
    <row r="71" spans="1:34" ht="95.25" customHeight="1" x14ac:dyDescent="0.25">
      <c r="A71" s="77" t="s">
        <v>96</v>
      </c>
      <c r="B71" s="14" t="s">
        <v>135</v>
      </c>
      <c r="C71" s="14" t="s">
        <v>133</v>
      </c>
      <c r="D71" s="14" t="s">
        <v>136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37" sqref="AI37:AK4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2528.23</v>
      </c>
      <c r="C12" s="26">
        <v>3092.86</v>
      </c>
      <c r="D12" s="26">
        <v>2940.64</v>
      </c>
      <c r="E12" s="26">
        <v>932.18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9493.91</v>
      </c>
      <c r="AI12" s="26">
        <v>9493.91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333.45</v>
      </c>
      <c r="C15" s="23">
        <v>442.55</v>
      </c>
      <c r="D15" s="23">
        <v>256.39999999999998</v>
      </c>
      <c r="E15" s="23">
        <v>95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1127.4000000000001</v>
      </c>
    </row>
    <row r="16" spans="1:36" s="32" customFormat="1" x14ac:dyDescent="0.25">
      <c r="A16" s="30" t="s">
        <v>20</v>
      </c>
      <c r="B16" s="31">
        <v>177</v>
      </c>
      <c r="C16" s="31">
        <v>219</v>
      </c>
      <c r="D16" s="31">
        <v>166</v>
      </c>
      <c r="E16" s="31">
        <v>38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600</v>
      </c>
      <c r="AJ16" s="70"/>
    </row>
    <row r="17" spans="1:36" s="47" customFormat="1" x14ac:dyDescent="0.25">
      <c r="A17" s="46" t="s">
        <v>27</v>
      </c>
      <c r="B17" s="22">
        <f>B16*$B$8</f>
        <v>821.28</v>
      </c>
      <c r="C17" s="22">
        <f>C16*$B$8</f>
        <v>1016.16</v>
      </c>
      <c r="D17" s="22">
        <f t="shared" ref="D17:AG17" si="2">D16*$B$8</f>
        <v>770.2399999999999</v>
      </c>
      <c r="E17" s="22">
        <f t="shared" si="2"/>
        <v>176.32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177</v>
      </c>
      <c r="C22" s="20">
        <f t="shared" ref="C22:AG23" si="5">+C16+C18+C20</f>
        <v>219</v>
      </c>
      <c r="D22" s="20">
        <f t="shared" si="5"/>
        <v>166</v>
      </c>
      <c r="E22" s="20">
        <f t="shared" si="5"/>
        <v>38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600</v>
      </c>
    </row>
    <row r="23" spans="1:36" s="47" customFormat="1" x14ac:dyDescent="0.25">
      <c r="A23" s="48" t="s">
        <v>26</v>
      </c>
      <c r="B23" s="19">
        <f>+B17+B19+B21</f>
        <v>821.28</v>
      </c>
      <c r="C23" s="19">
        <f t="shared" si="5"/>
        <v>1016.16</v>
      </c>
      <c r="D23" s="19">
        <f t="shared" si="5"/>
        <v>770.2399999999999</v>
      </c>
      <c r="E23" s="19">
        <f t="shared" si="5"/>
        <v>176.32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22.33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103.61119999999998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103.61119999999998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22.33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103.61119999999998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103.61119999999998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849.48</v>
      </c>
      <c r="C49" s="44">
        <v>861.12</v>
      </c>
      <c r="D49" s="44">
        <v>1300.19</v>
      </c>
      <c r="E49" s="44">
        <v>185.25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3196.04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521.66999999999996</v>
      </c>
      <c r="C53" s="44">
        <v>773.67</v>
      </c>
      <c r="D53" s="44">
        <v>617.36</v>
      </c>
      <c r="E53" s="44">
        <v>184.45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2097.1499999999996</v>
      </c>
    </row>
    <row r="54" spans="1:34" x14ac:dyDescent="0.25">
      <c r="A54" s="17" t="s">
        <v>114</v>
      </c>
      <c r="B54" s="44"/>
      <c r="C54" s="44"/>
      <c r="D54" s="44"/>
      <c r="E54" s="44">
        <v>188.69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188.69</v>
      </c>
    </row>
    <row r="55" spans="1:34" x14ac:dyDescent="0.25">
      <c r="A55" s="17" t="s">
        <v>52</v>
      </c>
      <c r="B55" s="44">
        <v>5.38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5.38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2531.2600000000002</v>
      </c>
      <c r="C64" s="53">
        <f t="shared" ref="C64:AG64" si="21">+C15+C23+C31+C39+C47+C48+C49+C50+C51+C52+C53+C54+C55+C56+C57+C58+C59+C60+C61+C62+C63</f>
        <v>3093.5</v>
      </c>
      <c r="D64" s="53">
        <f t="shared" si="21"/>
        <v>2944.19</v>
      </c>
      <c r="E64" s="53">
        <f t="shared" si="21"/>
        <v>933.32120000000009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9502.271200000001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2528.23</v>
      </c>
      <c r="C67" s="57">
        <f t="shared" ref="C67:L67" si="23">C12</f>
        <v>3092.86</v>
      </c>
      <c r="D67" s="57">
        <f t="shared" si="23"/>
        <v>2940.64</v>
      </c>
      <c r="E67" s="57">
        <f t="shared" si="23"/>
        <v>932.18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9493.91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2528.23</v>
      </c>
      <c r="C69" s="59">
        <f t="shared" ref="C69:AG69" si="25">+C67+C68</f>
        <v>3092.86</v>
      </c>
      <c r="D69" s="59">
        <f t="shared" si="25"/>
        <v>2940.64</v>
      </c>
      <c r="E69" s="59">
        <f t="shared" si="25"/>
        <v>932.18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9493.91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3.0300000000002001</v>
      </c>
      <c r="C70" s="57">
        <f t="shared" si="26"/>
        <v>0.63999999999987267</v>
      </c>
      <c r="D70" s="57">
        <f t="shared" si="26"/>
        <v>3.5500000000001819</v>
      </c>
      <c r="E70" s="57">
        <f t="shared" si="26"/>
        <v>1.1412000000001399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8.3612000000003945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0" activePane="bottomRight" state="frozen"/>
      <selection pane="topRight" activeCell="B1" sqref="B1"/>
      <selection pane="bottomLeft" activeCell="A5" sqref="A5"/>
      <selection pane="bottomRight" activeCell="H75" sqref="H7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1221.24</v>
      </c>
      <c r="C12" s="26">
        <v>2113.9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3335.1400000000003</v>
      </c>
      <c r="AI12" s="26">
        <v>892.66</v>
      </c>
      <c r="AJ12" s="69">
        <f>+AI12-AH12</f>
        <v>-2442.4800000000005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41.25</v>
      </c>
      <c r="C15" s="23">
        <v>44.8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86.05</v>
      </c>
    </row>
    <row r="16" spans="1:36" s="32" customFormat="1" x14ac:dyDescent="0.25">
      <c r="A16" s="30" t="s">
        <v>20</v>
      </c>
      <c r="B16" s="31">
        <v>85</v>
      </c>
      <c r="C16" s="31">
        <v>194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279</v>
      </c>
      <c r="AJ16" s="70"/>
    </row>
    <row r="17" spans="1:36" s="47" customFormat="1" x14ac:dyDescent="0.25">
      <c r="A17" s="46" t="s">
        <v>27</v>
      </c>
      <c r="B17" s="22">
        <f>B16*$B$8</f>
        <v>394.4</v>
      </c>
      <c r="C17" s="22">
        <f>C16*$B$8</f>
        <v>900.16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1294.56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</v>
      </c>
      <c r="C22" s="20">
        <f t="shared" ref="C22:AG23" si="5">+C16+C18+C20</f>
        <v>194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279</v>
      </c>
    </row>
    <row r="23" spans="1:36" s="47" customFormat="1" x14ac:dyDescent="0.25">
      <c r="A23" s="48" t="s">
        <v>26</v>
      </c>
      <c r="B23" s="19">
        <f>+B17+B19+B21</f>
        <v>394.4</v>
      </c>
      <c r="C23" s="19">
        <f t="shared" si="5"/>
        <v>900.16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1294.56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7.82</v>
      </c>
      <c r="C40" s="36">
        <v>8.65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16.47</v>
      </c>
    </row>
    <row r="41" spans="1:34" s="47" customFormat="1" x14ac:dyDescent="0.25">
      <c r="A41" s="46" t="s">
        <v>44</v>
      </c>
      <c r="B41" s="22">
        <f>B40*$B$8</f>
        <v>36.284799999999997</v>
      </c>
      <c r="C41" s="22">
        <f t="shared" ref="C41:AG41" si="16">C40*$B$8</f>
        <v>40.135999999999996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76.420799999999986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7.82</v>
      </c>
      <c r="C46" s="20">
        <f t="shared" ref="C46:AG47" si="19">+C40+C42+C44</f>
        <v>8.65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16.47</v>
      </c>
    </row>
    <row r="47" spans="1:34" s="47" customFormat="1" x14ac:dyDescent="0.25">
      <c r="A47" s="48" t="s">
        <v>48</v>
      </c>
      <c r="B47" s="19">
        <f>+B41+B43+B45</f>
        <v>36.284799999999997</v>
      </c>
      <c r="C47" s="19">
        <f t="shared" si="19"/>
        <v>40.135999999999996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76.420799999999986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451.18</v>
      </c>
      <c r="C49" s="44">
        <v>769.78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1220.96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41.51</v>
      </c>
      <c r="C53" s="44">
        <v>97.86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139.37</v>
      </c>
    </row>
    <row r="54" spans="1:34" x14ac:dyDescent="0.25">
      <c r="A54" s="17" t="s">
        <v>114</v>
      </c>
      <c r="B54" s="44"/>
      <c r="C54" s="44">
        <v>9.51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9.51</v>
      </c>
    </row>
    <row r="55" spans="1:34" x14ac:dyDescent="0.25">
      <c r="A55" s="17" t="s">
        <v>52</v>
      </c>
      <c r="B55" s="44">
        <v>9.5129999999999999</v>
      </c>
      <c r="C55" s="44">
        <v>260.52999999999997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270.04299999999995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974.13780000000008</v>
      </c>
      <c r="C64" s="53">
        <f t="shared" ref="C64:AG64" si="21">+C15+C23+C31+C39+C47+C48+C49+C50+C51+C52+C53+C54+C55+C56+C57+C58+C59+C60+C61+C62+C63</f>
        <v>2122.7759999999998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3096.9137999999998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1221.24</v>
      </c>
      <c r="C67" s="57">
        <f t="shared" ref="C67:L67" si="23">C12</f>
        <v>2113.9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3335.1400000000003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1221.24</v>
      </c>
      <c r="C69" s="59">
        <f t="shared" ref="C69:AG69" si="25">+C67+C68</f>
        <v>2113.9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3335.1400000000003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-247.10219999999993</v>
      </c>
      <c r="C70" s="57">
        <f t="shared" si="26"/>
        <v>8.875999999999749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-238.22620000000018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378</v>
      </c>
      <c r="C12" s="26">
        <v>711.66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1089.6599999999999</v>
      </c>
      <c r="AI12" s="26"/>
      <c r="AJ12" s="69">
        <f>+AI12-AH12</f>
        <v>-1089.6599999999999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</v>
      </c>
    </row>
    <row r="16" spans="1:36" s="32" customFormat="1" x14ac:dyDescent="0.25">
      <c r="A16" s="30" t="s">
        <v>20</v>
      </c>
      <c r="B16" s="31">
        <v>46</v>
      </c>
      <c r="C16" s="31">
        <v>103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</v>
      </c>
      <c r="AJ16" s="70"/>
    </row>
    <row r="17" spans="1:36" s="47" customFormat="1" x14ac:dyDescent="0.25">
      <c r="A17" s="46" t="s">
        <v>27</v>
      </c>
      <c r="B17" s="22">
        <f>B16*$B$8</f>
        <v>213.9</v>
      </c>
      <c r="C17" s="22">
        <f>C16*$B$8</f>
        <v>478.95000000000005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692.85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103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</v>
      </c>
    </row>
    <row r="23" spans="1:36" s="47" customFormat="1" x14ac:dyDescent="0.25">
      <c r="A23" s="48" t="s">
        <v>26</v>
      </c>
      <c r="B23" s="19">
        <f>+B17+B19+B21</f>
        <v>213.9</v>
      </c>
      <c r="C23" s="19">
        <f t="shared" si="5"/>
        <v>478.95000000000005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692.85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89.7</v>
      </c>
      <c r="C49" s="44">
        <v>214.04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303.74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37.6</v>
      </c>
      <c r="C53" s="44">
        <v>49.56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87.16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378.20000000000005</v>
      </c>
      <c r="C64" s="53">
        <f t="shared" ref="C64:AG64" si="21">+C15+C23+C31+C39+C47+C48+C49+C50+C51+C52+C53+C54+C55+C56+C57+C58+C59+C60+C61+C62+C63</f>
        <v>742.55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1120.75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378</v>
      </c>
      <c r="C67" s="57">
        <f t="shared" ref="C67:L67" si="23">C12</f>
        <v>711.66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1089.6599999999999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378</v>
      </c>
      <c r="C69" s="59">
        <f t="shared" ref="C69:AG69" si="25">+C67+C68</f>
        <v>711.66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1089.6599999999999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0.20000000000004547</v>
      </c>
      <c r="C70" s="57">
        <f t="shared" si="26"/>
        <v>30.889999999999986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31.090000000000032</v>
      </c>
    </row>
    <row r="71" spans="1:34" ht="96" customHeight="1" x14ac:dyDescent="0.25">
      <c r="A71" s="77" t="s">
        <v>96</v>
      </c>
      <c r="B71" s="14"/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58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2861.12</v>
      </c>
      <c r="C12" s="26">
        <v>2666.01</v>
      </c>
      <c r="D12" s="26">
        <v>1923.2</v>
      </c>
      <c r="E12" s="26">
        <v>2101.3200000000002</v>
      </c>
      <c r="F12" s="26">
        <v>1574.77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11126.42</v>
      </c>
      <c r="AI12" s="26">
        <v>11126.42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242.7</v>
      </c>
      <c r="C15" s="23">
        <v>152.80000000000001</v>
      </c>
      <c r="D15" s="23">
        <v>127.4</v>
      </c>
      <c r="E15" s="23">
        <v>93.85</v>
      </c>
      <c r="F15" s="23">
        <v>117.1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733.85</v>
      </c>
    </row>
    <row r="16" spans="1:36" s="32" customFormat="1" x14ac:dyDescent="0.25">
      <c r="A16" s="30" t="s">
        <v>20</v>
      </c>
      <c r="B16" s="31">
        <v>270</v>
      </c>
      <c r="C16" s="31">
        <v>292</v>
      </c>
      <c r="D16" s="31">
        <v>229</v>
      </c>
      <c r="E16" s="31">
        <v>203</v>
      </c>
      <c r="F16" s="31">
        <v>168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1162</v>
      </c>
      <c r="AJ16" s="70"/>
    </row>
    <row r="17" spans="1:36" s="47" customFormat="1" x14ac:dyDescent="0.25">
      <c r="A17" s="46" t="s">
        <v>27</v>
      </c>
      <c r="B17" s="22">
        <f>B16*$B$8</f>
        <v>1252.8</v>
      </c>
      <c r="C17" s="22">
        <f>C16*$B$8</f>
        <v>1354.8799999999999</v>
      </c>
      <c r="D17" s="22">
        <f t="shared" ref="D17:AG17" si="2">D16*$B$8</f>
        <v>1062.56</v>
      </c>
      <c r="E17" s="22">
        <f t="shared" si="2"/>
        <v>941.92</v>
      </c>
      <c r="F17" s="22">
        <f t="shared" si="2"/>
        <v>779.52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5391.68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270</v>
      </c>
      <c r="C22" s="20">
        <f t="shared" ref="C22:AG23" si="5">+C16+C18+C20</f>
        <v>292</v>
      </c>
      <c r="D22" s="20">
        <f t="shared" si="5"/>
        <v>229</v>
      </c>
      <c r="E22" s="20">
        <f t="shared" si="5"/>
        <v>203</v>
      </c>
      <c r="F22" s="20">
        <f t="shared" si="5"/>
        <v>168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1162</v>
      </c>
    </row>
    <row r="23" spans="1:36" s="47" customFormat="1" x14ac:dyDescent="0.25">
      <c r="A23" s="48" t="s">
        <v>26</v>
      </c>
      <c r="B23" s="19">
        <f>+B17+B19+B21</f>
        <v>1252.8</v>
      </c>
      <c r="C23" s="19">
        <f t="shared" si="5"/>
        <v>1354.8799999999999</v>
      </c>
      <c r="D23" s="19">
        <f t="shared" si="5"/>
        <v>1062.56</v>
      </c>
      <c r="E23" s="19">
        <f t="shared" si="5"/>
        <v>941.92</v>
      </c>
      <c r="F23" s="19">
        <f t="shared" si="5"/>
        <v>779.52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5391.68</v>
      </c>
    </row>
    <row r="24" spans="1:36" x14ac:dyDescent="0.25">
      <c r="A24" s="13" t="s">
        <v>28</v>
      </c>
      <c r="B24" s="34"/>
      <c r="C24" s="34">
        <v>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23.2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23.2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5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23.2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23.2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46.4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46.4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46.4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1088.96</v>
      </c>
      <c r="C49" s="44"/>
      <c r="D49" s="44">
        <v>20.77</v>
      </c>
      <c r="E49" s="44"/>
      <c r="F49" s="44">
        <v>642.46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1752.19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927.93</v>
      </c>
      <c r="D52" s="44">
        <v>622.51</v>
      </c>
      <c r="E52" s="44">
        <v>755.77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2306.21</v>
      </c>
    </row>
    <row r="53" spans="1:34" x14ac:dyDescent="0.25">
      <c r="A53" s="17" t="s">
        <v>18</v>
      </c>
      <c r="B53" s="44">
        <v>260.97000000000003</v>
      </c>
      <c r="C53" s="44">
        <v>136.88</v>
      </c>
      <c r="D53" s="44">
        <v>96.18</v>
      </c>
      <c r="E53" s="44">
        <v>310.41000000000003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804.44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25.24</v>
      </c>
      <c r="C55" s="44"/>
      <c r="D55" s="44"/>
      <c r="E55" s="44"/>
      <c r="F55" s="44">
        <v>39.97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65.209999999999994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32.6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32.6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2870.67</v>
      </c>
      <c r="C64" s="53">
        <f t="shared" ref="C64:AG64" si="21">+C15+C23+C31+C39+C47+C48+C49+C50+C51+C52+C53+C54+C55+C56+C57+C58+C59+C60+C61+C62+C63</f>
        <v>2674.69</v>
      </c>
      <c r="D64" s="53">
        <f t="shared" si="21"/>
        <v>1929.42</v>
      </c>
      <c r="E64" s="53">
        <f t="shared" si="21"/>
        <v>2101.9499999999998</v>
      </c>
      <c r="F64" s="53">
        <f t="shared" si="21"/>
        <v>1579.05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11155.779999999999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2861.12</v>
      </c>
      <c r="C67" s="57">
        <f t="shared" ref="C67:L67" si="23">C12</f>
        <v>2666.01</v>
      </c>
      <c r="D67" s="57">
        <f t="shared" si="23"/>
        <v>1923.2</v>
      </c>
      <c r="E67" s="57">
        <f t="shared" si="23"/>
        <v>2101.3200000000002</v>
      </c>
      <c r="F67" s="57">
        <f t="shared" si="23"/>
        <v>1574.77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11126.42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2861.12</v>
      </c>
      <c r="C69" s="59">
        <f t="shared" ref="C69:AG69" si="25">+C67+C68</f>
        <v>2666.01</v>
      </c>
      <c r="D69" s="59">
        <f t="shared" si="25"/>
        <v>1923.2</v>
      </c>
      <c r="E69" s="59">
        <f t="shared" si="25"/>
        <v>2101.3200000000002</v>
      </c>
      <c r="F69" s="59">
        <f t="shared" si="25"/>
        <v>1574.77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11126.42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9.5500000000001819</v>
      </c>
      <c r="C70" s="57">
        <f t="shared" si="26"/>
        <v>8.6799999999998363</v>
      </c>
      <c r="D70" s="57">
        <f t="shared" si="26"/>
        <v>6.2200000000000273</v>
      </c>
      <c r="E70" s="57">
        <f t="shared" si="26"/>
        <v>0.62999999999965439</v>
      </c>
      <c r="F70" s="57">
        <f t="shared" si="26"/>
        <v>4.2799999999999727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29.359999999999673</v>
      </c>
    </row>
    <row r="71" spans="1:34" ht="94.5" customHeight="1" x14ac:dyDescent="0.25">
      <c r="A71" s="77" t="s">
        <v>96</v>
      </c>
      <c r="B71" s="14" t="s">
        <v>139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2022-01-20T18:14:37Z</dcterms:modified>
</cp:coreProperties>
</file>