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AH23" i="151" s="1"/>
  <c r="H11" i="145" s="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B64" i="149"/>
  <c r="I64" i="150"/>
  <c r="I70" i="150" s="1"/>
  <c r="Q64" i="149"/>
  <c r="Q70" i="149" s="1"/>
  <c r="AH23" i="149"/>
  <c r="F11" i="145" s="1"/>
  <c r="AG64" i="149"/>
  <c r="AG70" i="149" s="1"/>
  <c r="B64" i="150"/>
  <c r="B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G69" i="146" l="1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J64" i="146" l="1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V23" i="40"/>
  <c r="Z47" i="40"/>
  <c r="AG39" i="40"/>
  <c r="AC39" i="40"/>
  <c r="Y39" i="40"/>
  <c r="Z23" i="40"/>
  <c r="V47" i="40"/>
  <c r="AF47" i="40"/>
  <c r="X47" i="40"/>
  <c r="AD23" i="40"/>
  <c r="AD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C69" i="40" l="1"/>
  <c r="Q39" i="40"/>
  <c r="M39" i="40"/>
  <c r="AG64" i="40"/>
  <c r="AG70" i="40" s="1"/>
  <c r="AF64" i="40"/>
  <c r="AF70" i="40" s="1"/>
  <c r="AC64" i="40"/>
  <c r="AC70" i="40" s="1"/>
  <c r="D69" i="40"/>
  <c r="P47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l="1"/>
  <c r="M70" i="40" s="1"/>
  <c r="AH69" i="40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K23" i="40" s="1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I23" i="40" l="1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<sst xmlns="http://schemas.openxmlformats.org/spreadsheetml/2006/main" count="758" uniqueCount="135">
  <si>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</si>
  <si>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</si>
  <si>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</si>
  <si>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</si>
  <si>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</si>
  <si>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</si>
  <si>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</si>
  <si>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</si>
  <si>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</si>
  <si>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</si>
  <si>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</si>
  <si>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</si>
  <si>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</si>
  <si>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</si>
  <si>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</si>
  <si>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</si>
  <si>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</si>
  <si>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</si>
  <si>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</si>
  <si>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</si>
  <si>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</si>
  <si>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</si>
  <si>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</si>
  <si>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</si>
  <si>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</si>
  <si>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</si>
  <si>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</si>
  <si>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</si>
  <si>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</si>
  <si>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</si>
  <si>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</si>
  <si>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</si>
  <si>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</si>
  <si>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</si>
  <si>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</si>
  <si>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</si>
  <si>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</si>
  <si>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</si>
  <si>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</si>
  <si>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</si>
  <si>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</si>
  <si>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</si>
  <si>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</si>
  <si>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</si>
  <si>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</si>
  <si>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</si>
  <si>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</si>
  <si>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</si>
  <si>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</si>
  <si>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</si>
  <si>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</si>
  <si>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</si>
  <si>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</si>
  <si>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</si>
  <si>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</si>
  <si>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</si>
  <si>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</si>
  <si>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</si>
  <si>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</si>
  <si>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</si>
  <si>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</si>
  <si>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</si>
  <si>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</si>
  <si>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</si>
  <si>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</si>
  <si>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</si>
  <si>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</si>
  <si>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</si>
  <si>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</si>
  <si>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</si>
  <si>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</si>
  <si>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</si>
  <si>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</si>
  <si>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</si>
  <si>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</si>
  <si>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</si>
  <si>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</si>
  <si>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</si>
  <si>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</si>
  <si>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</si>
  <si>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</si>
  <si>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</si>
  <si>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</si>
  <si>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</si>
  <si>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</si>
  <si>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</si>
  <si>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</si>
  <si>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</si>
  <si>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</si>
  <si>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</si>
  <si>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</si>
  <si>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</si>
  <si>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</si>
  <si>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</si>
  <si>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</si>
  <si>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</si>
  <si>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</si>
  <si>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</si>
  <si>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</si>
  <si>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</si>
  <si>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</si>
  <si>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</si>
  <si>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</si>
  <si>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</si>
  <si>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</si>
  <si>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</si>
  <si>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</si>
  <si>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</si>
  <si>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</si>
  <si>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</si>
  <si>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</si>
  <si>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</si>
  <si>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</si>
  <si>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</si>
  <si>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</si>
  <si>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</si>
  <si>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</si>
  <si>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</si>
  <si>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</si>
  <si>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</si>
  <si>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</si>
  <si>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ESTHER FLORES</t>
  </si>
  <si>
    <t>FALTANTE EN EFECTIVO</t>
  </si>
  <si>
    <t>2$ SOBRANTE PERIODICO</t>
  </si>
  <si>
    <t>5.50F/C</t>
  </si>
  <si>
    <t>EN SISTEMA NO SE CARGO EL EFECTIVO DE ESTA CAJA</t>
  </si>
  <si>
    <t>24.50F/C</t>
  </si>
  <si>
    <t>38.80F/C</t>
  </si>
  <si>
    <t>MAL REGISTRO DE 1$ FALTANTE EN EFECTIVO</t>
  </si>
  <si>
    <t>3F/C</t>
  </si>
  <si>
    <t>37.50F/C</t>
  </si>
  <si>
    <t>0.50F/C</t>
  </si>
  <si>
    <t>33F/C</t>
  </si>
  <si>
    <t>15F/C</t>
  </si>
  <si>
    <t>0.80F/C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</si>
</sst>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38094.46</v>
      </c>
      <c r="C2" s="43">
        <f>MODELO!AH12</f>
        <v>19140.939999999999</v>
      </c>
      <c r="D2" s="43">
        <f>EXQUISITECES!AH12</f>
        <v>6650.9800000000005</v>
      </c>
      <c r="E2" s="43">
        <f>HOYADA!AH12</f>
        <v>8353.260000000002</v>
      </c>
      <c r="F2" s="43">
        <f>FARMASTOP!AH12</f>
        <v>3548.27</v>
      </c>
      <c r="G2" s="43">
        <f>BOCAS!AH12</f>
        <v>1556.81</v>
      </c>
      <c r="H2" s="43">
        <f>LAGUNETICA!AH12</f>
        <v>10724.24</v>
      </c>
      <c r="I2" s="43">
        <f>SANANTONIO!AH12</f>
        <v>0</v>
      </c>
      <c r="J2" s="43">
        <f>SUM(B2:I2)</f>
        <v>88068.96</v>
      </c>
    </row>
    <row r="3" spans="1:10" x14ac:dyDescent="0.25">
      <c r="A3" s="46" t="s">
        <v>0</v>
      </c>
      <c r="B3" s="43">
        <f>AUTOMERCADO!AH15</f>
        <v>190.95</v>
      </c>
      <c r="C3" s="43">
        <f>MODELO!AH15</f>
        <v>450.69999999999993</v>
      </c>
      <c r="D3" s="43">
        <f>EXQUISITECES!AH15</f>
        <v>332</v>
      </c>
      <c r="E3" s="43">
        <f>HOYADA!AH15</f>
        <v>962</v>
      </c>
      <c r="F3" s="43">
        <f>FARMASTOP!AH15</f>
        <v>160.5</v>
      </c>
      <c r="G3" s="43">
        <f>BOCAS!AH15</f>
        <v>1.2</v>
      </c>
      <c r="H3" s="43">
        <f>LAGUNETICA!AH15</f>
        <v>684.44999999999993</v>
      </c>
      <c r="I3" s="43">
        <f>SANANTONIO!AH15</f>
        <v>0</v>
      </c>
      <c r="J3" s="43">
        <f t="shared" ref="J3:J52" si="0">SUM(B3:I3)</f>
        <v>2781.7999999999993</v>
      </c>
    </row>
    <row r="4" spans="1:10" x14ac:dyDescent="0.25">
      <c r="A4" s="73" t="s">
        <v>20</v>
      </c>
      <c r="B4" s="43">
        <f>AUTOMERCADO!AH16</f>
        <v>4221</v>
      </c>
      <c r="C4" s="43">
        <f>MODELO!AH16</f>
        <v>1950</v>
      </c>
      <c r="D4" s="43">
        <f>EXQUISITECES!AH16</f>
        <v>614</v>
      </c>
      <c r="E4" s="43">
        <f>HOYADA!AH16</f>
        <v>540</v>
      </c>
      <c r="F4" s="43">
        <f>FARMASTOP!AH16</f>
        <v>313</v>
      </c>
      <c r="G4" s="43">
        <f>BOCAS!AH16</f>
        <v>171</v>
      </c>
      <c r="H4" s="43">
        <f>LAGUNETICA!AH16</f>
        <v>1035</v>
      </c>
      <c r="I4" s="43">
        <f>SANANTONIO!AH16</f>
        <v>0</v>
      </c>
      <c r="J4" s="43">
        <f t="shared" si="0"/>
        <v>8844</v>
      </c>
    </row>
    <row r="5" spans="1:10" x14ac:dyDescent="0.25">
      <c r="A5" s="46" t="s">
        <v>27</v>
      </c>
      <c r="B5" s="43">
        <f>AUTOMERCADO!AH17</f>
        <v>19585.439999999999</v>
      </c>
      <c r="C5" s="43">
        <f>MODELO!AH17</f>
        <v>9048</v>
      </c>
      <c r="D5" s="43">
        <f>EXQUISITECES!AH17</f>
        <v>2848.96</v>
      </c>
      <c r="E5" s="43">
        <f>HOYADA!AH17</f>
        <v>2505.6</v>
      </c>
      <c r="F5" s="43">
        <f>FARMASTOP!AH17</f>
        <v>1452.32</v>
      </c>
      <c r="G5" s="43">
        <f>BOCAS!AH17</f>
        <v>795.15000000000009</v>
      </c>
      <c r="H5" s="43">
        <f>LAGUNETICA!AH17</f>
        <v>4802.3999999999996</v>
      </c>
      <c r="I5" s="43">
        <f>SANANTONIO!AH17</f>
        <v>0</v>
      </c>
      <c r="J5" s="43">
        <f t="shared" si="0"/>
        <v>41037.870000000003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4221</v>
      </c>
      <c r="C10" s="43">
        <f>MODELO!AH22</f>
        <v>1950</v>
      </c>
      <c r="D10" s="43">
        <f>EXQUISITECES!AH22</f>
        <v>614</v>
      </c>
      <c r="E10" s="43">
        <f>HOYADA!AH22</f>
        <v>540</v>
      </c>
      <c r="F10" s="43">
        <f>FARMASTOP!AH22</f>
        <v>313</v>
      </c>
      <c r="G10" s="43">
        <f>BOCAS!AH22</f>
        <v>171</v>
      </c>
      <c r="H10" s="43">
        <f>LAGUNETICA!AH22</f>
        <v>1035</v>
      </c>
      <c r="I10" s="43">
        <f>SANANTONIO!AH22</f>
        <v>0</v>
      </c>
      <c r="J10" s="43">
        <f t="shared" si="0"/>
        <v>8844</v>
      </c>
    </row>
    <row r="11" spans="1:10" x14ac:dyDescent="0.25">
      <c r="A11" s="48" t="s">
        <v>26</v>
      </c>
      <c r="B11" s="43">
        <f>AUTOMERCADO!AH23</f>
        <v>19585.439999999999</v>
      </c>
      <c r="C11" s="43">
        <f>MODELO!AH23</f>
        <v>9048</v>
      </c>
      <c r="D11" s="43">
        <f>EXQUISITECES!AH23</f>
        <v>2848.96</v>
      </c>
      <c r="E11" s="43">
        <f>HOYADA!AH23</f>
        <v>2505.6</v>
      </c>
      <c r="F11" s="43">
        <f>FARMASTOP!AH23</f>
        <v>1452.32</v>
      </c>
      <c r="G11" s="43">
        <f>BOCAS!AH23</f>
        <v>795.15000000000009</v>
      </c>
      <c r="H11" s="43">
        <f>LAGUNETICA!AH23</f>
        <v>4802.3999999999996</v>
      </c>
      <c r="I11" s="43">
        <f>SANANTONIO!AH23</f>
        <v>0</v>
      </c>
      <c r="J11" s="43">
        <f t="shared" si="0"/>
        <v>41037.870000000003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20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92.8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92.8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20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92.8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92.8</v>
      </c>
    </row>
    <row r="20" spans="1:10" x14ac:dyDescent="0.25">
      <c r="A20" s="46" t="s">
        <v>34</v>
      </c>
      <c r="B20" s="43">
        <f>AUTOMERCADO!AH32</f>
        <v>115</v>
      </c>
      <c r="C20" s="43">
        <f>MODELO!AH32</f>
        <v>21.1</v>
      </c>
      <c r="D20" s="43">
        <f>EXQUISITECES!AH32</f>
        <v>40</v>
      </c>
      <c r="E20" s="43">
        <f>HOYADA!AH32</f>
        <v>15</v>
      </c>
      <c r="F20" s="43">
        <f>FARMASTOP!AH32</f>
        <v>15.07</v>
      </c>
      <c r="G20" s="43">
        <f>BOCAS!AH32</f>
        <v>20</v>
      </c>
      <c r="H20" s="43">
        <f>LAGUNETICA!AH32</f>
        <v>0</v>
      </c>
      <c r="I20" s="43">
        <f>SANANTONIO!AH32</f>
        <v>0</v>
      </c>
      <c r="J20" s="43">
        <f t="shared" si="0"/>
        <v>226.17</v>
      </c>
    </row>
    <row r="21" spans="1:10" x14ac:dyDescent="0.25">
      <c r="A21" s="46" t="s">
        <v>35</v>
      </c>
      <c r="B21" s="43">
        <f>AUTOMERCADO!AH33</f>
        <v>533.59999999999991</v>
      </c>
      <c r="C21" s="43">
        <f>MODELO!AH33</f>
        <v>97.903999999999996</v>
      </c>
      <c r="D21" s="43">
        <f>EXQUISITECES!AH33</f>
        <v>185.6</v>
      </c>
      <c r="E21" s="43">
        <f>HOYADA!AH33</f>
        <v>69.599999999999994</v>
      </c>
      <c r="F21" s="43">
        <f>FARMASTOP!AH33</f>
        <v>69.924799999999991</v>
      </c>
      <c r="G21" s="43">
        <f>BOCAS!AH33</f>
        <v>93</v>
      </c>
      <c r="H21" s="43">
        <f>LAGUNETICA!AH33</f>
        <v>0</v>
      </c>
      <c r="I21" s="43">
        <f>SANANTONIO!AH33</f>
        <v>0</v>
      </c>
      <c r="J21" s="43">
        <f t="shared" si="0"/>
        <v>1049.6288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115</v>
      </c>
      <c r="C26" s="43">
        <f>MODELO!AH38</f>
        <v>21.1</v>
      </c>
      <c r="D26" s="43">
        <f>EXQUISITECES!AH38</f>
        <v>40</v>
      </c>
      <c r="E26" s="43">
        <f>HOYADA!AH38</f>
        <v>15</v>
      </c>
      <c r="F26" s="43">
        <f>FARMASTOP!AH38</f>
        <v>15.07</v>
      </c>
      <c r="G26" s="43">
        <f>BOCAS!AH38</f>
        <v>20</v>
      </c>
      <c r="H26" s="43">
        <f>LAGUNETICA!AH38</f>
        <v>0</v>
      </c>
      <c r="I26" s="43">
        <f>SANANTONIO!AH38</f>
        <v>0</v>
      </c>
      <c r="J26" s="43">
        <f t="shared" si="0"/>
        <v>226.17</v>
      </c>
    </row>
    <row r="27" spans="1:10" x14ac:dyDescent="0.25">
      <c r="A27" s="48" t="s">
        <v>42</v>
      </c>
      <c r="B27" s="43">
        <f>AUTOMERCADO!AH39</f>
        <v>533.59999999999991</v>
      </c>
      <c r="C27" s="43">
        <f>MODELO!AH39</f>
        <v>97.903999999999996</v>
      </c>
      <c r="D27" s="43">
        <f>EXQUISITECES!AH39</f>
        <v>185.6</v>
      </c>
      <c r="E27" s="43">
        <f>HOYADA!AH39</f>
        <v>69.599999999999994</v>
      </c>
      <c r="F27" s="43">
        <f>FARMASTOP!AH39</f>
        <v>69.924799999999991</v>
      </c>
      <c r="G27" s="43">
        <f>BOCAS!AH39</f>
        <v>93</v>
      </c>
      <c r="H27" s="43">
        <f>LAGUNETICA!AH39</f>
        <v>0</v>
      </c>
      <c r="I27" s="43">
        <f>SANANTONIO!AH39</f>
        <v>0</v>
      </c>
      <c r="J27" s="43">
        <f t="shared" si="0"/>
        <v>1049.6288</v>
      </c>
    </row>
    <row r="28" spans="1:10" x14ac:dyDescent="0.25">
      <c r="A28" s="46" t="s">
        <v>43</v>
      </c>
      <c r="B28" s="43">
        <f>AUTOMERCADO!AH40</f>
        <v>343.89000000000004</v>
      </c>
      <c r="C28" s="43">
        <f>MODELO!AH40</f>
        <v>17.82</v>
      </c>
      <c r="D28" s="43">
        <f>EXQUISITECES!AH40</f>
        <v>8.52</v>
      </c>
      <c r="E28" s="43">
        <f>HOYADA!AH40</f>
        <v>86.09</v>
      </c>
      <c r="F28" s="43">
        <f>FARMASTOP!AH40</f>
        <v>4.99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461.31000000000006</v>
      </c>
    </row>
    <row r="29" spans="1:10" x14ac:dyDescent="0.25">
      <c r="A29" s="46" t="s">
        <v>44</v>
      </c>
      <c r="B29" s="43">
        <f>AUTOMERCADO!AH41</f>
        <v>1595.6495999999997</v>
      </c>
      <c r="C29" s="43">
        <f>MODELO!AH41</f>
        <v>82.684799999999996</v>
      </c>
      <c r="D29" s="43">
        <f>EXQUISITECES!AH41</f>
        <v>39.532799999999995</v>
      </c>
      <c r="E29" s="43">
        <f>HOYADA!AH41</f>
        <v>399.45760000000001</v>
      </c>
      <c r="F29" s="43">
        <f>FARMASTOP!AH41</f>
        <v>23.153600000000001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2140.4784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343.89000000000004</v>
      </c>
      <c r="C34" s="43">
        <f>MODELO!AH46</f>
        <v>17.82</v>
      </c>
      <c r="D34" s="43">
        <f>EXQUISITECES!AH46</f>
        <v>8.52</v>
      </c>
      <c r="E34" s="43">
        <f>HOYADA!AH46</f>
        <v>86.09</v>
      </c>
      <c r="F34" s="43">
        <f>FARMASTOP!AH46</f>
        <v>4.99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461.31000000000006</v>
      </c>
    </row>
    <row r="35" spans="1:10" x14ac:dyDescent="0.25">
      <c r="A35" s="48" t="s">
        <v>48</v>
      </c>
      <c r="B35" s="43">
        <f>AUTOMERCADO!AH47</f>
        <v>1595.6495999999997</v>
      </c>
      <c r="C35" s="43">
        <f>MODELO!AH47</f>
        <v>82.684799999999996</v>
      </c>
      <c r="D35" s="43">
        <f>EXQUISITECES!AH47</f>
        <v>39.532799999999995</v>
      </c>
      <c r="E35" s="43">
        <f>HOYADA!AH47</f>
        <v>399.45760000000001</v>
      </c>
      <c r="F35" s="43">
        <f>FARMASTOP!AH47</f>
        <v>23.153600000000001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2140.4784</v>
      </c>
    </row>
    <row r="36" spans="1:10" x14ac:dyDescent="0.25">
      <c r="A36" s="46" t="s">
        <v>49</v>
      </c>
      <c r="B36" s="43">
        <f>AUTOMERCADO!AH48</f>
        <v>101.76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101.76</v>
      </c>
    </row>
    <row r="37" spans="1:10" x14ac:dyDescent="0.25">
      <c r="A37" s="74" t="s">
        <v>14</v>
      </c>
      <c r="B37" s="43">
        <f>AUTOMERCADO!AH49</f>
        <v>12110.740000000002</v>
      </c>
      <c r="C37" s="43">
        <f>MODELO!AH49</f>
        <v>5747.7300000000005</v>
      </c>
      <c r="D37" s="43">
        <f>EXQUISITECES!AH49</f>
        <v>1545.8700000000001</v>
      </c>
      <c r="E37" s="43">
        <f>HOYADA!AH49</f>
        <v>2886.79</v>
      </c>
      <c r="F37" s="43">
        <f>FARMASTOP!AH49</f>
        <v>1746.67</v>
      </c>
      <c r="G37" s="43">
        <f>BOCAS!AH49</f>
        <v>516.37</v>
      </c>
      <c r="H37" s="43">
        <f>LAGUNETICA!AH49</f>
        <v>1543.06</v>
      </c>
      <c r="I37" s="43">
        <f>SANANTONIO!AH49</f>
        <v>0</v>
      </c>
      <c r="J37" s="43">
        <f t="shared" si="0"/>
        <v>26097.230000000003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787.54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787.54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2762.46</v>
      </c>
      <c r="I40" s="43">
        <f>SANANTONIO!AH52</f>
        <v>0</v>
      </c>
      <c r="J40" s="43">
        <f t="shared" si="0"/>
        <v>2762.46</v>
      </c>
    </row>
    <row r="41" spans="1:10" x14ac:dyDescent="0.25">
      <c r="A41" s="74" t="s">
        <v>18</v>
      </c>
      <c r="B41" s="43">
        <f>AUTOMERCADO!AH53</f>
        <v>3175.1</v>
      </c>
      <c r="C41" s="43">
        <f>MODELO!AH53</f>
        <v>2391.02</v>
      </c>
      <c r="D41" s="43">
        <f>EXQUISITECES!AH53</f>
        <v>1536.87</v>
      </c>
      <c r="E41" s="43">
        <f>HOYADA!AH53</f>
        <v>1441.3400000000001</v>
      </c>
      <c r="F41" s="43">
        <f>FARMASTOP!AH53</f>
        <v>113.94</v>
      </c>
      <c r="G41" s="43">
        <f>BOCAS!AH53</f>
        <v>155.70000000000002</v>
      </c>
      <c r="H41" s="43">
        <f>LAGUNETICA!AH53</f>
        <v>838.07999999999993</v>
      </c>
      <c r="I41" s="43">
        <f>SANANTONIO!AH53</f>
        <v>0</v>
      </c>
      <c r="J41" s="43">
        <f t="shared" si="0"/>
        <v>9652.0500000000011</v>
      </c>
    </row>
    <row r="42" spans="1:10" x14ac:dyDescent="0.25">
      <c r="A42" s="74" t="s">
        <v>114</v>
      </c>
      <c r="B42" s="43">
        <f>AUTOMERCADO!AH54</f>
        <v>683.2</v>
      </c>
      <c r="C42" s="43">
        <f>MODELO!AH54</f>
        <v>291.45</v>
      </c>
      <c r="D42" s="43">
        <f>EXQUISITECES!AH54</f>
        <v>158.5</v>
      </c>
      <c r="E42" s="43">
        <f>HOYADA!AH54</f>
        <v>100.2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1233.3500000000001</v>
      </c>
    </row>
    <row r="43" spans="1:10" x14ac:dyDescent="0.25">
      <c r="A43" s="74" t="s">
        <v>52</v>
      </c>
      <c r="B43" s="43">
        <f>AUTOMERCADO!AH55</f>
        <v>270.7</v>
      </c>
      <c r="C43" s="43">
        <f>MODELO!AH55</f>
        <v>259.31000000000006</v>
      </c>
      <c r="D43" s="43">
        <f>EXQUISITECES!AH55</f>
        <v>52.6</v>
      </c>
      <c r="E43" s="43">
        <f>HOYADA!AH55</f>
        <v>0</v>
      </c>
      <c r="F43" s="43">
        <f>FARMASTOP!AH55</f>
        <v>9.4700000000000006</v>
      </c>
      <c r="G43" s="43">
        <f>BOCAS!AH55</f>
        <v>0</v>
      </c>
      <c r="H43" s="43">
        <f>LAGUNETICA!AH55</f>
        <v>121.17</v>
      </c>
      <c r="I43" s="43">
        <f>SANANTONIO!AH55</f>
        <v>0</v>
      </c>
      <c r="J43" s="43">
        <f t="shared" si="0"/>
        <v>713.25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38247.139600000002</v>
      </c>
      <c r="C52" s="75">
        <f>MODELO!AH64</f>
        <v>19249.138800000001</v>
      </c>
      <c r="D52" s="75">
        <f>EXQUISITECES!AH64</f>
        <v>6699.9328000000005</v>
      </c>
      <c r="E52" s="75">
        <f>HOYADA!AH64</f>
        <v>8364.9876000000004</v>
      </c>
      <c r="F52" s="75">
        <f>FARMASTOP!AH64</f>
        <v>3575.9784</v>
      </c>
      <c r="G52" s="75">
        <f>BOCAS!AH64</f>
        <v>1561.42</v>
      </c>
      <c r="H52" s="75">
        <f>LAGUNETICA!AH64</f>
        <v>10751.619999999999</v>
      </c>
      <c r="I52" s="75">
        <f>SANANTONIO!AH64</f>
        <v>0</v>
      </c>
      <c r="J52" s="75">
        <f t="shared" si="0"/>
        <v>88450.217199999999</v>
      </c>
    </row>
    <row r="53" spans="1:10" x14ac:dyDescent="0.25">
      <c r="A53" s="56" t="s">
        <v>3</v>
      </c>
      <c r="B53" s="43">
        <f>B2</f>
        <v>38094.46</v>
      </c>
      <c r="C53" s="43">
        <f t="shared" ref="C53:I53" si="1">C2</f>
        <v>19140.939999999999</v>
      </c>
      <c r="D53" s="43">
        <f t="shared" si="1"/>
        <v>6650.9800000000005</v>
      </c>
      <c r="E53" s="43">
        <f t="shared" si="1"/>
        <v>8353.260000000002</v>
      </c>
      <c r="F53" s="43">
        <f t="shared" si="1"/>
        <v>3548.27</v>
      </c>
      <c r="G53" s="43">
        <f t="shared" si="1"/>
        <v>1556.81</v>
      </c>
      <c r="H53" s="43">
        <f t="shared" si="1"/>
        <v>10724.24</v>
      </c>
      <c r="I53" s="43">
        <f t="shared" si="1"/>
        <v>0</v>
      </c>
      <c r="J53" s="43">
        <f>J2</f>
        <v>88068.96</v>
      </c>
    </row>
    <row r="54" spans="1:10" x14ac:dyDescent="0.25">
      <c r="A54" s="58" t="s">
        <v>95</v>
      </c>
      <c r="B54" s="43">
        <f>+B52-B53</f>
        <v>152.67960000000312</v>
      </c>
      <c r="C54" s="43">
        <f t="shared" ref="C54:I54" si="2">+C52-C53</f>
        <v>108.19880000000194</v>
      </c>
      <c r="D54" s="43">
        <f t="shared" si="2"/>
        <v>48.952800000000025</v>
      </c>
      <c r="E54" s="43">
        <f t="shared" si="2"/>
        <v>11.727599999998347</v>
      </c>
      <c r="F54" s="43">
        <f t="shared" si="2"/>
        <v>27.708399999999983</v>
      </c>
      <c r="G54" s="43">
        <f t="shared" si="2"/>
        <v>4.6100000000001273</v>
      </c>
      <c r="H54" s="43">
        <f t="shared" si="2"/>
        <v>27.3799999999992</v>
      </c>
      <c r="I54" s="43">
        <f t="shared" si="2"/>
        <v>0</v>
      </c>
      <c r="J54" s="43">
        <f>+J52-J53</f>
        <v>381.25719999999274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 t="s">
        <v>121</v>
      </c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75</v>
      </c>
      <c r="I11" s="5" t="s">
        <v>54</v>
      </c>
      <c r="J11" s="5" t="s">
        <v>56</v>
      </c>
      <c r="K11" s="5" t="s">
        <v>57</v>
      </c>
      <c r="L11" s="5" t="s">
        <v>59</v>
      </c>
      <c r="M11" s="5" t="s">
        <v>62</v>
      </c>
      <c r="N11" s="5" t="s">
        <v>66</v>
      </c>
      <c r="O11" s="5" t="s">
        <v>68</v>
      </c>
      <c r="P11" s="5" t="s">
        <v>72</v>
      </c>
      <c r="Q11" s="5" t="s">
        <v>76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2428.21</v>
      </c>
      <c r="C12" s="26">
        <v>1616.14</v>
      </c>
      <c r="D12" s="26">
        <v>2363.81</v>
      </c>
      <c r="E12" s="26">
        <v>3488.12</v>
      </c>
      <c r="F12" s="26">
        <v>2676.59</v>
      </c>
      <c r="G12" s="26">
        <v>48.2</v>
      </c>
      <c r="H12" s="26">
        <v>98.44</v>
      </c>
      <c r="I12" s="26">
        <v>75.16</v>
      </c>
      <c r="J12" s="26">
        <v>1865.19</v>
      </c>
      <c r="K12" s="26">
        <v>4044.38</v>
      </c>
      <c r="L12" s="26">
        <v>1314.36</v>
      </c>
      <c r="M12" s="26">
        <v>3758.27</v>
      </c>
      <c r="N12" s="26">
        <v>1975.5</v>
      </c>
      <c r="O12" s="26">
        <v>2265.17</v>
      </c>
      <c r="P12" s="26">
        <v>4752.0200000000004</v>
      </c>
      <c r="Q12" s="26">
        <v>2378.08</v>
      </c>
      <c r="R12" s="26">
        <v>363.39</v>
      </c>
      <c r="S12" s="26">
        <v>2583.4299999999998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38094.46</v>
      </c>
      <c r="AI12" s="26">
        <v>38094.46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</v>
      </c>
      <c r="C15" s="23">
        <v>34.75</v>
      </c>
      <c r="D15" s="23">
        <v>11</v>
      </c>
      <c r="E15" s="23">
        <v>10.9</v>
      </c>
      <c r="F15" s="23"/>
      <c r="G15" s="23"/>
      <c r="H15" s="23">
        <v>21</v>
      </c>
      <c r="I15" s="23"/>
      <c r="J15" s="23"/>
      <c r="K15" s="23">
        <v>30.5</v>
      </c>
      <c r="L15" s="23"/>
      <c r="M15" s="23">
        <v>22</v>
      </c>
      <c r="N15" s="23"/>
      <c r="O15" s="23"/>
      <c r="P15" s="23">
        <v>1.1000000000000001</v>
      </c>
      <c r="Q15" s="23">
        <v>25.2</v>
      </c>
      <c r="R15" s="23">
        <v>1.5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190.95</v>
      </c>
    </row>
    <row r="16" spans="1:36" s="32" customFormat="1" x14ac:dyDescent="0.25">
      <c r="A16" s="30" t="s">
        <v>20</v>
      </c>
      <c r="B16" s="31">
        <v>269</v>
      </c>
      <c r="C16" s="31">
        <v>198</v>
      </c>
      <c r="D16" s="31">
        <v>188</v>
      </c>
      <c r="E16" s="31">
        <v>264</v>
      </c>
      <c r="F16" s="31">
        <v>290</v>
      </c>
      <c r="G16" s="31">
        <v>7</v>
      </c>
      <c r="H16" s="31">
        <v>10</v>
      </c>
      <c r="I16" s="31">
        <v>15</v>
      </c>
      <c r="J16" s="31">
        <v>254</v>
      </c>
      <c r="K16" s="31">
        <v>481</v>
      </c>
      <c r="L16" s="31">
        <v>85</v>
      </c>
      <c r="M16" s="31">
        <v>417</v>
      </c>
      <c r="N16" s="31">
        <v>343</v>
      </c>
      <c r="O16" s="31">
        <v>396</v>
      </c>
      <c r="P16" s="31">
        <v>496</v>
      </c>
      <c r="Q16" s="31">
        <v>186</v>
      </c>
      <c r="R16" s="31">
        <v>32</v>
      </c>
      <c r="S16" s="31">
        <v>290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4221</v>
      </c>
      <c r="AJ16" s="70"/>
    </row>
    <row r="17" spans="1:36" s="47" customFormat="1" x14ac:dyDescent="0.25">
      <c r="A17" s="46" t="s">
        <v>27</v>
      </c>
      <c r="B17" s="22">
        <f>B16*$B$8</f>
        <v>1248.1599999999999</v>
      </c>
      <c r="C17" s="22">
        <f>C16*$B$8</f>
        <v>918.71999999999991</v>
      </c>
      <c r="D17" s="22">
        <f t="shared" ref="D17:L17" si="2">D16*$B$8</f>
        <v>872.31999999999994</v>
      </c>
      <c r="E17" s="22">
        <f t="shared" si="2"/>
        <v>1224.9599999999998</v>
      </c>
      <c r="F17" s="22">
        <f t="shared" si="2"/>
        <v>1345.6</v>
      </c>
      <c r="G17" s="22">
        <f t="shared" si="2"/>
        <v>32.479999999999997</v>
      </c>
      <c r="H17" s="22">
        <f t="shared" si="2"/>
        <v>46.4</v>
      </c>
      <c r="I17" s="22">
        <f t="shared" si="2"/>
        <v>69.599999999999994</v>
      </c>
      <c r="J17" s="22">
        <f t="shared" si="2"/>
        <v>1178.56</v>
      </c>
      <c r="K17" s="22">
        <f t="shared" si="2"/>
        <v>2231.8399999999997</v>
      </c>
      <c r="L17" s="22">
        <f t="shared" si="2"/>
        <v>394.4</v>
      </c>
      <c r="M17" s="22">
        <f t="shared" ref="M17:R17" si="3">M16*$B$8</f>
        <v>1934.8799999999999</v>
      </c>
      <c r="N17" s="22">
        <f t="shared" si="3"/>
        <v>1591.52</v>
      </c>
      <c r="O17" s="22">
        <f t="shared" si="3"/>
        <v>1837.4399999999998</v>
      </c>
      <c r="P17" s="22">
        <f t="shared" si="3"/>
        <v>2301.44</v>
      </c>
      <c r="Q17" s="22">
        <f t="shared" si="3"/>
        <v>863.04</v>
      </c>
      <c r="R17" s="22">
        <f t="shared" si="3"/>
        <v>148.47999999999999</v>
      </c>
      <c r="S17" s="22">
        <f t="shared" ref="S17:AG17" si="4">S16*$B$8</f>
        <v>1345.6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19585.439999999999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269</v>
      </c>
      <c r="C22" s="20">
        <f t="shared" ref="C22:L22" si="11">+C16+C18+C20</f>
        <v>198</v>
      </c>
      <c r="D22" s="20">
        <f t="shared" si="11"/>
        <v>188</v>
      </c>
      <c r="E22" s="20">
        <f t="shared" si="11"/>
        <v>264</v>
      </c>
      <c r="F22" s="20">
        <f t="shared" si="11"/>
        <v>290</v>
      </c>
      <c r="G22" s="20">
        <f t="shared" si="11"/>
        <v>7</v>
      </c>
      <c r="H22" s="20">
        <f t="shared" si="11"/>
        <v>10</v>
      </c>
      <c r="I22" s="20">
        <f t="shared" si="11"/>
        <v>15</v>
      </c>
      <c r="J22" s="20">
        <f t="shared" si="11"/>
        <v>254</v>
      </c>
      <c r="K22" s="20">
        <f t="shared" si="11"/>
        <v>481</v>
      </c>
      <c r="L22" s="20">
        <f t="shared" si="11"/>
        <v>85</v>
      </c>
      <c r="M22" s="20">
        <f t="shared" ref="M22:S22" si="12">+M16+M18+M20</f>
        <v>417</v>
      </c>
      <c r="N22" s="20">
        <f t="shared" si="12"/>
        <v>343</v>
      </c>
      <c r="O22" s="20">
        <f t="shared" si="12"/>
        <v>396</v>
      </c>
      <c r="P22" s="20">
        <f t="shared" si="12"/>
        <v>496</v>
      </c>
      <c r="Q22" s="20">
        <f t="shared" si="12"/>
        <v>186</v>
      </c>
      <c r="R22" s="20">
        <f t="shared" si="12"/>
        <v>32</v>
      </c>
      <c r="S22" s="20">
        <f t="shared" si="12"/>
        <v>290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4221</v>
      </c>
    </row>
    <row r="23" spans="1:36" s="47" customFormat="1" x14ac:dyDescent="0.25">
      <c r="A23" s="48" t="s">
        <v>26</v>
      </c>
      <c r="B23" s="19">
        <f>+B17+B19+B21</f>
        <v>1248.1599999999999</v>
      </c>
      <c r="C23" s="19">
        <f t="shared" ref="C23:L23" si="14">+C17+C19+C21</f>
        <v>918.71999999999991</v>
      </c>
      <c r="D23" s="19">
        <f t="shared" si="14"/>
        <v>872.31999999999994</v>
      </c>
      <c r="E23" s="19">
        <f t="shared" si="14"/>
        <v>1224.9599999999998</v>
      </c>
      <c r="F23" s="19">
        <f t="shared" si="14"/>
        <v>1345.6</v>
      </c>
      <c r="G23" s="19">
        <f t="shared" si="14"/>
        <v>32.479999999999997</v>
      </c>
      <c r="H23" s="19">
        <f t="shared" si="14"/>
        <v>46.4</v>
      </c>
      <c r="I23" s="19">
        <f t="shared" si="14"/>
        <v>69.599999999999994</v>
      </c>
      <c r="J23" s="19">
        <f t="shared" si="14"/>
        <v>1178.56</v>
      </c>
      <c r="K23" s="19">
        <f t="shared" si="14"/>
        <v>2231.8399999999997</v>
      </c>
      <c r="L23" s="19">
        <f t="shared" si="14"/>
        <v>394.4</v>
      </c>
      <c r="M23" s="19">
        <f t="shared" ref="M23:S23" si="15">+M17+M19+M21</f>
        <v>1934.8799999999999</v>
      </c>
      <c r="N23" s="19">
        <f t="shared" si="15"/>
        <v>1591.52</v>
      </c>
      <c r="O23" s="19">
        <f t="shared" si="15"/>
        <v>1837.4399999999998</v>
      </c>
      <c r="P23" s="19">
        <f t="shared" si="15"/>
        <v>2301.44</v>
      </c>
      <c r="Q23" s="19">
        <f t="shared" si="15"/>
        <v>863.04</v>
      </c>
      <c r="R23" s="19">
        <f t="shared" si="15"/>
        <v>148.47999999999999</v>
      </c>
      <c r="S23" s="19">
        <f t="shared" si="15"/>
        <v>1345.6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19585.439999999999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15</v>
      </c>
      <c r="G32" s="36"/>
      <c r="H32" s="36"/>
      <c r="I32" s="36"/>
      <c r="J32" s="36"/>
      <c r="K32" s="36"/>
      <c r="L32" s="36"/>
      <c r="M32" s="37">
        <v>100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69.599999999999994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463.99999999999994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533.59999999999991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100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69.599999999999994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463.99999999999994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533.59999999999991</v>
      </c>
    </row>
    <row r="40" spans="1:34" x14ac:dyDescent="0.25">
      <c r="A40" s="13" t="s">
        <v>43</v>
      </c>
      <c r="B40" s="36">
        <v>15.04</v>
      </c>
      <c r="C40" s="36"/>
      <c r="D40" s="36"/>
      <c r="E40" s="36">
        <v>255.96</v>
      </c>
      <c r="F40" s="36">
        <v>63.54</v>
      </c>
      <c r="G40" s="36"/>
      <c r="H40" s="36"/>
      <c r="I40" s="36"/>
      <c r="J40" s="36">
        <v>9.35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343.89000000000004</v>
      </c>
    </row>
    <row r="41" spans="1:34" s="47" customFormat="1" x14ac:dyDescent="0.25">
      <c r="A41" s="46" t="s">
        <v>44</v>
      </c>
      <c r="B41" s="22">
        <f>B40*$B$8</f>
        <v>69.785599999999988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1187.6543999999999</v>
      </c>
      <c r="F41" s="22">
        <f t="shared" si="45"/>
        <v>294.82559999999995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43.383999999999993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1595.6495999999997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15.04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255.96</v>
      </c>
      <c r="F46" s="20">
        <f t="shared" si="54"/>
        <v>63.54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9.35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343.89000000000004</v>
      </c>
    </row>
    <row r="47" spans="1:34" s="47" customFormat="1" x14ac:dyDescent="0.25">
      <c r="A47" s="48" t="s">
        <v>48</v>
      </c>
      <c r="B47" s="19">
        <f>+B41+B43+B45</f>
        <v>69.785599999999988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1187.6543999999999</v>
      </c>
      <c r="F47" s="19">
        <f t="shared" si="57"/>
        <v>294.82559999999995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43.383999999999993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1595.6495999999997</v>
      </c>
    </row>
    <row r="48" spans="1:34" x14ac:dyDescent="0.25">
      <c r="A48" s="13" t="s">
        <v>49</v>
      </c>
      <c r="B48" s="44">
        <v>101.76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101.76</v>
      </c>
    </row>
    <row r="49" spans="1:34" x14ac:dyDescent="0.25">
      <c r="A49" s="17" t="s">
        <v>14</v>
      </c>
      <c r="B49" s="44">
        <v>653.80999999999995</v>
      </c>
      <c r="C49" s="44">
        <v>657.86</v>
      </c>
      <c r="D49" s="44">
        <v>1223.8699999999999</v>
      </c>
      <c r="E49" s="44">
        <v>1042.08</v>
      </c>
      <c r="F49" s="44">
        <v>993.41</v>
      </c>
      <c r="G49" s="44">
        <v>18.559999999999999</v>
      </c>
      <c r="H49" s="44">
        <v>31.29</v>
      </c>
      <c r="I49" s="44"/>
      <c r="J49" s="44">
        <v>683.68</v>
      </c>
      <c r="K49" s="44">
        <v>625.20000000000005</v>
      </c>
      <c r="L49" s="44">
        <v>839.85</v>
      </c>
      <c r="M49" s="45">
        <v>749.43</v>
      </c>
      <c r="N49" s="45"/>
      <c r="O49" s="45">
        <v>268.79000000000002</v>
      </c>
      <c r="P49" s="45">
        <v>1490.32</v>
      </c>
      <c r="Q49" s="45">
        <v>1410.66</v>
      </c>
      <c r="R49" s="45">
        <v>181.02</v>
      </c>
      <c r="S49" s="45">
        <v>1240.9100000000001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12110.740000000002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272.85000000000002</v>
      </c>
      <c r="C53" s="44"/>
      <c r="D53" s="44">
        <v>257.87</v>
      </c>
      <c r="E53" s="44"/>
      <c r="F53" s="44"/>
      <c r="G53" s="44"/>
      <c r="H53" s="44"/>
      <c r="I53" s="44">
        <v>5.56</v>
      </c>
      <c r="J53" s="44"/>
      <c r="K53" s="44">
        <v>1051.83</v>
      </c>
      <c r="L53" s="44"/>
      <c r="M53" s="45">
        <v>588.44000000000005</v>
      </c>
      <c r="N53" s="45"/>
      <c r="O53" s="45"/>
      <c r="P53" s="45">
        <v>964.2</v>
      </c>
      <c r="Q53" s="45"/>
      <c r="R53" s="45">
        <v>34.35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3175.1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21.9</v>
      </c>
      <c r="L54" s="44">
        <v>59.25</v>
      </c>
      <c r="M54" s="45"/>
      <c r="N54" s="45">
        <v>426.67</v>
      </c>
      <c r="O54" s="45">
        <v>175.38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683.2</v>
      </c>
    </row>
    <row r="55" spans="1:34" x14ac:dyDescent="0.25">
      <c r="A55" s="17" t="s">
        <v>52</v>
      </c>
      <c r="B55" s="44">
        <v>49.81</v>
      </c>
      <c r="C55" s="44">
        <v>5</v>
      </c>
      <c r="D55" s="44">
        <v>1.19</v>
      </c>
      <c r="E55" s="44">
        <v>26.32</v>
      </c>
      <c r="F55" s="44"/>
      <c r="G55" s="44"/>
      <c r="H55" s="44"/>
      <c r="I55" s="44"/>
      <c r="J55" s="44"/>
      <c r="K55" s="44">
        <v>85.67</v>
      </c>
      <c r="L55" s="44">
        <v>22.47</v>
      </c>
      <c r="M55" s="45"/>
      <c r="N55" s="45"/>
      <c r="O55" s="45"/>
      <c r="P55" s="45"/>
      <c r="Q55" s="45">
        <v>80.239999999999995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270.7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2429.1755999999996</v>
      </c>
      <c r="C64" s="53">
        <f t="shared" ref="C64:AG64" si="61">+C15+C23+C31+C39+C47+C48+C49+C50+C51+C52+C53+C54+C55+C56+C57+C58+C59+C60+C61+C62+C63</f>
        <v>1616.33</v>
      </c>
      <c r="D64" s="53">
        <f t="shared" si="61"/>
        <v>2366.2499999999995</v>
      </c>
      <c r="E64" s="53">
        <f t="shared" si="61"/>
        <v>3491.9144000000001</v>
      </c>
      <c r="F64" s="53">
        <f t="shared" si="61"/>
        <v>2703.4355999999998</v>
      </c>
      <c r="G64" s="53">
        <f t="shared" si="61"/>
        <v>51.039999999999992</v>
      </c>
      <c r="H64" s="53">
        <f t="shared" si="61"/>
        <v>98.69</v>
      </c>
      <c r="I64" s="53">
        <f t="shared" si="61"/>
        <v>75.16</v>
      </c>
      <c r="J64" s="53">
        <f t="shared" si="61"/>
        <v>1905.6239999999998</v>
      </c>
      <c r="K64" s="53">
        <f t="shared" si="61"/>
        <v>4046.94</v>
      </c>
      <c r="L64" s="53">
        <f t="shared" si="61"/>
        <v>1315.97</v>
      </c>
      <c r="M64" s="53">
        <f t="shared" si="61"/>
        <v>3758.7499999999995</v>
      </c>
      <c r="N64" s="53">
        <f t="shared" si="61"/>
        <v>2018.19</v>
      </c>
      <c r="O64" s="53">
        <f t="shared" si="61"/>
        <v>2281.61</v>
      </c>
      <c r="P64" s="53">
        <f t="shared" si="61"/>
        <v>4757.0599999999995</v>
      </c>
      <c r="Q64" s="53">
        <f t="shared" si="61"/>
        <v>2379.14</v>
      </c>
      <c r="R64" s="53">
        <f t="shared" si="61"/>
        <v>365.35</v>
      </c>
      <c r="S64" s="53">
        <f t="shared" si="61"/>
        <v>2586.5100000000002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38247.139600000002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D</v>
      </c>
      <c r="L66" s="55" t="str">
        <f t="shared" si="62"/>
        <v>CAJA 4 D</v>
      </c>
      <c r="M66" s="55" t="str">
        <f t="shared" si="62"/>
        <v>CAJA 5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10 N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2428.21</v>
      </c>
      <c r="C67" s="57">
        <f t="shared" ref="C67:L67" si="63">C12</f>
        <v>1616.14</v>
      </c>
      <c r="D67" s="57">
        <f t="shared" si="63"/>
        <v>2363.81</v>
      </c>
      <c r="E67" s="57">
        <f t="shared" si="63"/>
        <v>3488.12</v>
      </c>
      <c r="F67" s="57">
        <f t="shared" si="63"/>
        <v>2676.59</v>
      </c>
      <c r="G67" s="57">
        <f t="shared" si="63"/>
        <v>48.2</v>
      </c>
      <c r="H67" s="57">
        <f t="shared" si="63"/>
        <v>98.44</v>
      </c>
      <c r="I67" s="57">
        <f t="shared" si="63"/>
        <v>75.16</v>
      </c>
      <c r="J67" s="57">
        <f t="shared" si="63"/>
        <v>1865.19</v>
      </c>
      <c r="K67" s="57">
        <f t="shared" si="63"/>
        <v>4044.38</v>
      </c>
      <c r="L67" s="57">
        <f t="shared" si="63"/>
        <v>1314.36</v>
      </c>
      <c r="M67" s="57">
        <f t="shared" ref="M67:AG67" si="64">M12</f>
        <v>3758.27</v>
      </c>
      <c r="N67" s="57">
        <f t="shared" si="64"/>
        <v>1975.5</v>
      </c>
      <c r="O67" s="57">
        <f t="shared" si="64"/>
        <v>2265.17</v>
      </c>
      <c r="P67" s="57">
        <f t="shared" si="64"/>
        <v>4752.0200000000004</v>
      </c>
      <c r="Q67" s="57">
        <f t="shared" si="64"/>
        <v>2378.08</v>
      </c>
      <c r="R67" s="57">
        <f t="shared" si="64"/>
        <v>363.39</v>
      </c>
      <c r="S67" s="57">
        <f t="shared" si="64"/>
        <v>2583.4299999999998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38094.46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2428.21</v>
      </c>
      <c r="C69" s="59">
        <f t="shared" ref="C69:L69" si="67">+C67+C68</f>
        <v>1616.14</v>
      </c>
      <c r="D69" s="59">
        <f t="shared" si="67"/>
        <v>2363.81</v>
      </c>
      <c r="E69" s="59">
        <f t="shared" si="67"/>
        <v>3488.12</v>
      </c>
      <c r="F69" s="59">
        <f t="shared" si="67"/>
        <v>2676.59</v>
      </c>
      <c r="G69" s="59">
        <f t="shared" si="67"/>
        <v>48.2</v>
      </c>
      <c r="H69" s="59">
        <f t="shared" si="67"/>
        <v>98.44</v>
      </c>
      <c r="I69" s="59">
        <f t="shared" si="67"/>
        <v>75.16</v>
      </c>
      <c r="J69" s="59">
        <f t="shared" si="67"/>
        <v>1865.19</v>
      </c>
      <c r="K69" s="59">
        <f t="shared" si="67"/>
        <v>4044.38</v>
      </c>
      <c r="L69" s="59">
        <f t="shared" si="67"/>
        <v>1314.36</v>
      </c>
      <c r="M69" s="59">
        <f t="shared" ref="M69:AG69" si="68">+M67+M68</f>
        <v>3758.27</v>
      </c>
      <c r="N69" s="59">
        <f t="shared" si="68"/>
        <v>1975.5</v>
      </c>
      <c r="O69" s="59">
        <f t="shared" si="68"/>
        <v>2265.17</v>
      </c>
      <c r="P69" s="59">
        <f t="shared" si="68"/>
        <v>4752.0200000000004</v>
      </c>
      <c r="Q69" s="59">
        <f t="shared" si="68"/>
        <v>2378.08</v>
      </c>
      <c r="R69" s="59">
        <f t="shared" si="68"/>
        <v>363.39</v>
      </c>
      <c r="S69" s="59">
        <f t="shared" si="68"/>
        <v>2583.4299999999998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38094.46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0.96559999999954016</v>
      </c>
      <c r="C70" s="57">
        <f t="shared" si="69"/>
        <v>0.1899999999998272</v>
      </c>
      <c r="D70" s="57">
        <f t="shared" si="69"/>
        <v>2.4399999999995998</v>
      </c>
      <c r="E70" s="57">
        <f t="shared" si="69"/>
        <v>3.7944000000002234</v>
      </c>
      <c r="F70" s="57">
        <f t="shared" si="69"/>
        <v>26.845599999999649</v>
      </c>
      <c r="G70" s="57">
        <f t="shared" si="69"/>
        <v>2.8399999999999892</v>
      </c>
      <c r="H70" s="57">
        <f t="shared" si="69"/>
        <v>0.25</v>
      </c>
      <c r="I70" s="57">
        <f t="shared" si="69"/>
        <v>0</v>
      </c>
      <c r="J70" s="57">
        <f t="shared" si="69"/>
        <v>40.433999999999742</v>
      </c>
      <c r="K70" s="57">
        <f t="shared" si="69"/>
        <v>2.5599999999999454</v>
      </c>
      <c r="L70" s="57">
        <f t="shared" si="69"/>
        <v>1.6100000000001273</v>
      </c>
      <c r="M70" s="57">
        <f t="shared" ref="M70:AG70" si="70">+M64-M69</f>
        <v>0.47999999999956344</v>
      </c>
      <c r="N70" s="57">
        <f t="shared" si="70"/>
        <v>42.690000000000055</v>
      </c>
      <c r="O70" s="57">
        <f t="shared" si="70"/>
        <v>16.440000000000055</v>
      </c>
      <c r="P70" s="57">
        <f t="shared" si="70"/>
        <v>5.0399999999990541</v>
      </c>
      <c r="Q70" s="57">
        <f t="shared" si="70"/>
        <v>1.0599999999999454</v>
      </c>
      <c r="R70" s="57">
        <f t="shared" si="70"/>
        <v>1.9600000000000364</v>
      </c>
      <c r="S70" s="57">
        <f t="shared" si="70"/>
        <v>3.080000000000382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152.67959999999772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126</v>
      </c>
      <c r="G71" s="14"/>
      <c r="H71" s="14"/>
      <c r="I71" s="14"/>
      <c r="J71" s="14" t="s">
        <v>130</v>
      </c>
      <c r="K71" s="14"/>
      <c r="L71" s="14" t="s">
        <v>131</v>
      </c>
      <c r="M71" s="29"/>
      <c r="N71" s="29" t="s">
        <v>132</v>
      </c>
      <c r="O71" s="29" t="s">
        <v>133</v>
      </c>
      <c r="P71" s="29"/>
      <c r="Q71" s="29"/>
      <c r="R71" s="29"/>
      <c r="S71" s="29" t="s">
        <v>134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 t="s">
        <v>121</v>
      </c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63</v>
      </c>
      <c r="G11" s="5" t="s">
        <v>64</v>
      </c>
      <c r="H11" s="5" t="s">
        <v>67</v>
      </c>
      <c r="I11" s="5" t="s">
        <v>68</v>
      </c>
      <c r="J11" s="5" t="s">
        <v>69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1824.31</v>
      </c>
      <c r="C12" s="26">
        <v>2964.17</v>
      </c>
      <c r="D12" s="26">
        <v>2563.98</v>
      </c>
      <c r="E12" s="26">
        <v>2147.91</v>
      </c>
      <c r="F12" s="26">
        <v>1396.03</v>
      </c>
      <c r="G12" s="26">
        <v>3011.76</v>
      </c>
      <c r="H12" s="26">
        <v>1131.5</v>
      </c>
      <c r="I12" s="26">
        <v>1929.94</v>
      </c>
      <c r="J12" s="26">
        <v>852.54</v>
      </c>
      <c r="K12" s="26">
        <v>1318.8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19140.939999999999</v>
      </c>
      <c r="AI12" s="26">
        <v>19140.939999999999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24</v>
      </c>
      <c r="G13" s="26">
        <v>48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72</v>
      </c>
      <c r="AI13" s="26"/>
      <c r="AJ13" s="69">
        <f>+AI13-AH13</f>
        <v>-72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6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24.7</v>
      </c>
      <c r="C15" s="23">
        <v>46.5</v>
      </c>
      <c r="D15" s="23">
        <v>89.5</v>
      </c>
      <c r="E15" s="23">
        <v>52.8</v>
      </c>
      <c r="F15" s="23">
        <v>39</v>
      </c>
      <c r="G15" s="23">
        <v>106.2</v>
      </c>
      <c r="H15" s="23">
        <v>40.200000000000003</v>
      </c>
      <c r="I15" s="23"/>
      <c r="J15" s="23">
        <v>4.4000000000000004</v>
      </c>
      <c r="K15" s="23">
        <v>47.4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450.69999999999993</v>
      </c>
    </row>
    <row r="16" spans="1:36" s="32" customFormat="1" x14ac:dyDescent="0.25">
      <c r="A16" s="30" t="s">
        <v>20</v>
      </c>
      <c r="B16" s="31">
        <v>146</v>
      </c>
      <c r="C16" s="31">
        <v>301</v>
      </c>
      <c r="D16" s="31">
        <v>247</v>
      </c>
      <c r="E16" s="31">
        <v>231</v>
      </c>
      <c r="F16" s="31">
        <v>122</v>
      </c>
      <c r="G16" s="31">
        <v>346</v>
      </c>
      <c r="H16" s="31">
        <v>106</v>
      </c>
      <c r="I16" s="31">
        <v>247</v>
      </c>
      <c r="J16" s="31">
        <v>64</v>
      </c>
      <c r="K16" s="31">
        <v>140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1950</v>
      </c>
      <c r="AJ16" s="70"/>
    </row>
    <row r="17" spans="1:36" s="47" customFormat="1" x14ac:dyDescent="0.25">
      <c r="A17" s="46" t="s">
        <v>27</v>
      </c>
      <c r="B17" s="22">
        <f>B16*$B$8</f>
        <v>677.43999999999994</v>
      </c>
      <c r="C17" s="22">
        <f>C16*$B$8</f>
        <v>1396.6399999999999</v>
      </c>
      <c r="D17" s="22">
        <f t="shared" ref="D17:AG17" si="2">D16*$B$8</f>
        <v>1146.08</v>
      </c>
      <c r="E17" s="22">
        <f t="shared" si="2"/>
        <v>1071.8399999999999</v>
      </c>
      <c r="F17" s="22">
        <f t="shared" si="2"/>
        <v>566.07999999999993</v>
      </c>
      <c r="G17" s="22">
        <f t="shared" si="2"/>
        <v>1605.4399999999998</v>
      </c>
      <c r="H17" s="22">
        <f t="shared" si="2"/>
        <v>491.84</v>
      </c>
      <c r="I17" s="22">
        <f t="shared" si="2"/>
        <v>1146.08</v>
      </c>
      <c r="J17" s="22">
        <f t="shared" si="2"/>
        <v>296.95999999999998</v>
      </c>
      <c r="K17" s="22">
        <f t="shared" si="2"/>
        <v>649.59999999999991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AG23" si="5">+C16+C18+C20</f>
        <v>301</v>
      </c>
      <c r="D22" s="20">
        <f t="shared" si="5"/>
        <v>247</v>
      </c>
      <c r="E22" s="20">
        <f t="shared" si="5"/>
        <v>231</v>
      </c>
      <c r="F22" s="20">
        <f t="shared" si="5"/>
        <v>122</v>
      </c>
      <c r="G22" s="20">
        <f t="shared" si="5"/>
        <v>346</v>
      </c>
      <c r="H22" s="20">
        <f t="shared" si="5"/>
        <v>106</v>
      </c>
      <c r="I22" s="20">
        <f t="shared" si="5"/>
        <v>247</v>
      </c>
      <c r="J22" s="20">
        <f t="shared" si="5"/>
        <v>64</v>
      </c>
      <c r="K22" s="20">
        <f t="shared" si="5"/>
        <v>140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1950</v>
      </c>
    </row>
    <row r="23" spans="1:36" s="47" customFormat="1" x14ac:dyDescent="0.25">
      <c r="A23" s="48" t="s">
        <v>26</v>
      </c>
      <c r="B23" s="19">
        <f>+B17+B19+B21</f>
        <v>677.43999999999994</v>
      </c>
      <c r="C23" s="19">
        <f t="shared" si="5"/>
        <v>1396.6399999999999</v>
      </c>
      <c r="D23" s="19">
        <f t="shared" si="5"/>
        <v>1146.08</v>
      </c>
      <c r="E23" s="19">
        <f t="shared" si="5"/>
        <v>1071.8399999999999</v>
      </c>
      <c r="F23" s="19">
        <f t="shared" si="5"/>
        <v>566.07999999999993</v>
      </c>
      <c r="G23" s="19">
        <f t="shared" si="5"/>
        <v>1605.4399999999998</v>
      </c>
      <c r="H23" s="19">
        <f t="shared" si="5"/>
        <v>491.84</v>
      </c>
      <c r="I23" s="19">
        <f t="shared" si="5"/>
        <v>1146.08</v>
      </c>
      <c r="J23" s="19">
        <f t="shared" si="5"/>
        <v>296.95999999999998</v>
      </c>
      <c r="K23" s="19">
        <f t="shared" si="5"/>
        <v>649.59999999999991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9048</v>
      </c>
    </row>
    <row r="24" spans="1:36" x14ac:dyDescent="0.25">
      <c r="A24" s="13" t="s">
        <v>28</v>
      </c>
      <c r="B24" s="34"/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92.8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92.8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20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92.8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92.8</v>
      </c>
    </row>
    <row r="32" spans="1:36" x14ac:dyDescent="0.25">
      <c r="A32" s="13" t="s">
        <v>34</v>
      </c>
      <c r="B32" s="36"/>
      <c r="C32" s="36"/>
      <c r="D32" s="36">
        <v>9.1</v>
      </c>
      <c r="E32" s="36"/>
      <c r="F32" s="36"/>
      <c r="G32" s="36">
        <v>12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21.1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42.223999999999997</v>
      </c>
      <c r="E33" s="22">
        <f t="shared" si="12"/>
        <v>0</v>
      </c>
      <c r="F33" s="22">
        <f t="shared" si="12"/>
        <v>0</v>
      </c>
      <c r="G33" s="22">
        <f t="shared" si="12"/>
        <v>55.679999999999993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97.903999999999996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9.1</v>
      </c>
      <c r="E38" s="20">
        <f t="shared" si="15"/>
        <v>0</v>
      </c>
      <c r="F38" s="20">
        <f t="shared" si="15"/>
        <v>0</v>
      </c>
      <c r="G38" s="20">
        <f t="shared" si="15"/>
        <v>12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21.1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42.223999999999997</v>
      </c>
      <c r="E39" s="19">
        <f t="shared" si="15"/>
        <v>0</v>
      </c>
      <c r="F39" s="19">
        <f t="shared" si="15"/>
        <v>0</v>
      </c>
      <c r="G39" s="19">
        <f t="shared" si="15"/>
        <v>55.679999999999993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97.903999999999996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4.99</v>
      </c>
      <c r="H40" s="36"/>
      <c r="I40" s="36"/>
      <c r="J40" s="36">
        <v>12.83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17.82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23.153600000000001</v>
      </c>
      <c r="H41" s="22">
        <f t="shared" si="16"/>
        <v>0</v>
      </c>
      <c r="I41" s="22">
        <f t="shared" si="16"/>
        <v>0</v>
      </c>
      <c r="J41" s="22">
        <f t="shared" si="16"/>
        <v>59.531199999999998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82.684799999999996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4.99</v>
      </c>
      <c r="H46" s="20">
        <f t="shared" si="19"/>
        <v>0</v>
      </c>
      <c r="I46" s="20">
        <f t="shared" si="19"/>
        <v>0</v>
      </c>
      <c r="J46" s="20">
        <f t="shared" si="19"/>
        <v>12.83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17.82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23.153600000000001</v>
      </c>
      <c r="H47" s="19">
        <f t="shared" si="19"/>
        <v>0</v>
      </c>
      <c r="I47" s="19">
        <f t="shared" si="19"/>
        <v>0</v>
      </c>
      <c r="J47" s="19">
        <f t="shared" si="19"/>
        <v>59.531199999999998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82.684799999999996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830.61</v>
      </c>
      <c r="C49" s="44">
        <v>560.66</v>
      </c>
      <c r="D49" s="44">
        <v>1165.28</v>
      </c>
      <c r="E49" s="44">
        <v>657.41</v>
      </c>
      <c r="F49" s="44">
        <v>584.67999999999995</v>
      </c>
      <c r="G49" s="44">
        <v>497.19</v>
      </c>
      <c r="H49" s="44">
        <v>608.67999999999995</v>
      </c>
      <c r="I49" s="44">
        <v>217.34</v>
      </c>
      <c r="J49" s="44">
        <v>433.06</v>
      </c>
      <c r="K49" s="44">
        <v>192.82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5747.7300000000005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295.13</v>
      </c>
      <c r="H50" s="44"/>
      <c r="I50" s="44">
        <v>492.41</v>
      </c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787.54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255.95</v>
      </c>
      <c r="C53" s="44">
        <v>766.17</v>
      </c>
      <c r="D53" s="44">
        <v>122.31</v>
      </c>
      <c r="E53" s="44">
        <v>266.32</v>
      </c>
      <c r="F53" s="44">
        <v>237.03</v>
      </c>
      <c r="G53" s="44">
        <v>373.11</v>
      </c>
      <c r="H53" s="44">
        <v>0</v>
      </c>
      <c r="I53" s="44"/>
      <c r="J53" s="44">
        <v>59.27</v>
      </c>
      <c r="K53" s="44">
        <v>310.86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2391.02</v>
      </c>
    </row>
    <row r="54" spans="1:34" x14ac:dyDescent="0.25">
      <c r="A54" s="17" t="s">
        <v>114</v>
      </c>
      <c r="B54" s="44"/>
      <c r="C54" s="44">
        <v>155.57</v>
      </c>
      <c r="D54" s="44"/>
      <c r="E54" s="44"/>
      <c r="F54" s="44"/>
      <c r="G54" s="44"/>
      <c r="H54" s="44"/>
      <c r="I54" s="44">
        <v>21.55</v>
      </c>
      <c r="J54" s="44"/>
      <c r="K54" s="44">
        <v>114.33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291.45</v>
      </c>
    </row>
    <row r="55" spans="1:34" x14ac:dyDescent="0.25">
      <c r="A55" s="17" t="s">
        <v>52</v>
      </c>
      <c r="B55" s="44">
        <v>38.31</v>
      </c>
      <c r="C55" s="44">
        <v>41.02</v>
      </c>
      <c r="D55" s="44">
        <v>0</v>
      </c>
      <c r="E55" s="44">
        <v>0</v>
      </c>
      <c r="F55" s="44"/>
      <c r="G55" s="44">
        <v>106.95</v>
      </c>
      <c r="H55" s="44">
        <v>5</v>
      </c>
      <c r="I55" s="44">
        <v>61.55</v>
      </c>
      <c r="J55" s="44"/>
      <c r="K55" s="44">
        <v>6.48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259.31000000000006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1827.01</v>
      </c>
      <c r="C64" s="53">
        <f t="shared" ref="C64:AG64" si="21">+C15+C23+C31+C39+C47+C48+C49+C50+C51+C52+C53+C54+C55+C56+C57+C58+C59+C60+C61+C62+C63</f>
        <v>2966.56</v>
      </c>
      <c r="D64" s="53">
        <f t="shared" si="21"/>
        <v>2565.3939999999998</v>
      </c>
      <c r="E64" s="53">
        <f t="shared" si="21"/>
        <v>2141.17</v>
      </c>
      <c r="F64" s="53">
        <f t="shared" si="21"/>
        <v>1426.7899999999997</v>
      </c>
      <c r="G64" s="53">
        <f t="shared" si="21"/>
        <v>3062.8535999999999</v>
      </c>
      <c r="H64" s="53">
        <f t="shared" si="21"/>
        <v>1145.7199999999998</v>
      </c>
      <c r="I64" s="53">
        <f t="shared" si="21"/>
        <v>1938.9299999999998</v>
      </c>
      <c r="J64" s="53">
        <f t="shared" si="21"/>
        <v>853.22119999999995</v>
      </c>
      <c r="K64" s="53">
        <f t="shared" si="21"/>
        <v>1321.4899999999998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19249.138800000001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6 D</v>
      </c>
      <c r="G66" s="55" t="str">
        <f t="shared" si="22"/>
        <v>CAJA 6 N</v>
      </c>
      <c r="H66" s="55" t="str">
        <f t="shared" si="22"/>
        <v>CAJA 8 D</v>
      </c>
      <c r="I66" s="55" t="str">
        <f t="shared" si="22"/>
        <v>CAJA 8 N</v>
      </c>
      <c r="J66" s="55" t="str">
        <f t="shared" si="22"/>
        <v>CAJA 9 D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1824.31</v>
      </c>
      <c r="C67" s="57">
        <f t="shared" ref="C67:L67" si="23">C12</f>
        <v>2964.17</v>
      </c>
      <c r="D67" s="57">
        <f t="shared" si="23"/>
        <v>2563.98</v>
      </c>
      <c r="E67" s="57">
        <f t="shared" si="23"/>
        <v>2147.91</v>
      </c>
      <c r="F67" s="57">
        <f t="shared" si="23"/>
        <v>1396.03</v>
      </c>
      <c r="G67" s="57">
        <f t="shared" si="23"/>
        <v>3011.76</v>
      </c>
      <c r="H67" s="57">
        <f t="shared" si="23"/>
        <v>1131.5</v>
      </c>
      <c r="I67" s="57">
        <f t="shared" si="23"/>
        <v>1929.94</v>
      </c>
      <c r="J67" s="57">
        <f t="shared" si="23"/>
        <v>852.54</v>
      </c>
      <c r="K67" s="57">
        <f t="shared" si="23"/>
        <v>1318.8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19140.939999999999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30</v>
      </c>
      <c r="G68" s="59">
        <f t="shared" si="24"/>
        <v>48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78</v>
      </c>
    </row>
    <row r="69" spans="1:34" s="47" customFormat="1" x14ac:dyDescent="0.25">
      <c r="A69" s="58" t="s">
        <v>94</v>
      </c>
      <c r="B69" s="59">
        <f>+B67+B68</f>
        <v>1824.31</v>
      </c>
      <c r="C69" s="59">
        <f t="shared" ref="C69:AG69" si="25">+C67+C68</f>
        <v>2964.17</v>
      </c>
      <c r="D69" s="59">
        <f t="shared" si="25"/>
        <v>2563.98</v>
      </c>
      <c r="E69" s="59">
        <f t="shared" si="25"/>
        <v>2147.91</v>
      </c>
      <c r="F69" s="59">
        <f t="shared" si="25"/>
        <v>1426.03</v>
      </c>
      <c r="G69" s="59">
        <f t="shared" si="25"/>
        <v>3059.76</v>
      </c>
      <c r="H69" s="59">
        <f t="shared" si="25"/>
        <v>1131.5</v>
      </c>
      <c r="I69" s="59">
        <f t="shared" si="25"/>
        <v>1929.94</v>
      </c>
      <c r="J69" s="59">
        <f t="shared" si="25"/>
        <v>852.54</v>
      </c>
      <c r="K69" s="59">
        <f t="shared" si="25"/>
        <v>1318.8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19218.939999999999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2.7000000000000455</v>
      </c>
      <c r="C70" s="57">
        <f t="shared" si="26"/>
        <v>2.3899999999998727</v>
      </c>
      <c r="D70" s="57">
        <f t="shared" si="26"/>
        <v>1.4139999999997599</v>
      </c>
      <c r="E70" s="57">
        <f t="shared" si="26"/>
        <v>-6.7399999999997817</v>
      </c>
      <c r="F70" s="57">
        <f t="shared" si="26"/>
        <v>0.75999999999976353</v>
      </c>
      <c r="G70" s="57">
        <f t="shared" si="26"/>
        <v>3.0935999999996966</v>
      </c>
      <c r="H70" s="57">
        <f t="shared" si="26"/>
        <v>14.2199999999998</v>
      </c>
      <c r="I70" s="57">
        <f t="shared" si="26"/>
        <v>8.9899999999997817</v>
      </c>
      <c r="J70" s="57">
        <f t="shared" si="26"/>
        <v>0.68119999999998981</v>
      </c>
      <c r="K70" s="57">
        <f t="shared" si="26"/>
        <v>2.6899999999998272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30.198799999998755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122</v>
      </c>
      <c r="F71" s="14"/>
      <c r="G71" s="14"/>
      <c r="H71" s="14" t="s">
        <v>123</v>
      </c>
      <c r="I71" s="14" t="s">
        <v>124</v>
      </c>
      <c r="J71" s="14"/>
      <c r="K71" s="14" t="s">
        <v>125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70" sqref="A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1784.14</v>
      </c>
      <c r="C12" s="26">
        <v>871.27</v>
      </c>
      <c r="D12" s="26">
        <v>166.79</v>
      </c>
      <c r="E12" s="26">
        <v>1689.81</v>
      </c>
      <c r="F12" s="26">
        <v>1488.55</v>
      </c>
      <c r="G12" s="26">
        <v>650.41999999999996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6650.9800000000005</v>
      </c>
      <c r="AI12" s="26">
        <v>6650.98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73.7</v>
      </c>
      <c r="C15" s="23">
        <v>95.5</v>
      </c>
      <c r="D15" s="23">
        <v>3.8</v>
      </c>
      <c r="E15" s="23"/>
      <c r="F15" s="23">
        <v>59.5</v>
      </c>
      <c r="G15" s="23">
        <v>99.5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332</v>
      </c>
    </row>
    <row r="16" spans="1:36" s="32" customFormat="1" x14ac:dyDescent="0.25">
      <c r="A16" s="30" t="s">
        <v>20</v>
      </c>
      <c r="B16" s="31">
        <v>145</v>
      </c>
      <c r="C16" s="31">
        <v>38</v>
      </c>
      <c r="D16" s="31">
        <v>9</v>
      </c>
      <c r="E16" s="31">
        <v>219</v>
      </c>
      <c r="F16" s="31">
        <v>147</v>
      </c>
      <c r="G16" s="31">
        <v>56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614</v>
      </c>
      <c r="AJ16" s="70"/>
    </row>
    <row r="17" spans="1:36" s="47" customFormat="1" x14ac:dyDescent="0.25">
      <c r="A17" s="46" t="s">
        <v>27</v>
      </c>
      <c r="B17" s="22">
        <f>B16*$B$8</f>
        <v>672.8</v>
      </c>
      <c r="C17" s="22">
        <f>C16*$B$8</f>
        <v>176.32</v>
      </c>
      <c r="D17" s="22">
        <f t="shared" ref="D17:AG17" si="2">D16*$B$8</f>
        <v>41.76</v>
      </c>
      <c r="E17" s="22">
        <f t="shared" si="2"/>
        <v>1016.16</v>
      </c>
      <c r="F17" s="22">
        <f t="shared" si="2"/>
        <v>682.07999999999993</v>
      </c>
      <c r="G17" s="22">
        <f t="shared" si="2"/>
        <v>259.83999999999997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2848.96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145</v>
      </c>
      <c r="C22" s="20">
        <f t="shared" ref="C22:AG23" si="5">+C16+C18+C20</f>
        <v>38</v>
      </c>
      <c r="D22" s="20">
        <f t="shared" si="5"/>
        <v>9</v>
      </c>
      <c r="E22" s="20">
        <f t="shared" si="5"/>
        <v>219</v>
      </c>
      <c r="F22" s="20">
        <f t="shared" si="5"/>
        <v>147</v>
      </c>
      <c r="G22" s="20">
        <f t="shared" si="5"/>
        <v>56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614</v>
      </c>
    </row>
    <row r="23" spans="1:36" s="47" customFormat="1" x14ac:dyDescent="0.25">
      <c r="A23" s="48" t="s">
        <v>26</v>
      </c>
      <c r="B23" s="19">
        <f>+B17+B19+B21</f>
        <v>672.8</v>
      </c>
      <c r="C23" s="19">
        <f t="shared" si="5"/>
        <v>176.32</v>
      </c>
      <c r="D23" s="19">
        <f t="shared" si="5"/>
        <v>41.76</v>
      </c>
      <c r="E23" s="19">
        <f t="shared" si="5"/>
        <v>1016.16</v>
      </c>
      <c r="F23" s="19">
        <f t="shared" si="5"/>
        <v>682.07999999999993</v>
      </c>
      <c r="G23" s="19">
        <f t="shared" si="5"/>
        <v>259.83999999999997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2848.96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40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185.6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185.6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40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185.6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185.6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8.52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8.52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39.532799999999995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39.532799999999995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8.52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8.52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39.532799999999995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39.532799999999995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285.13</v>
      </c>
      <c r="C49" s="44">
        <v>491.6</v>
      </c>
      <c r="D49" s="44">
        <v>46.97</v>
      </c>
      <c r="E49" s="44">
        <v>329.24</v>
      </c>
      <c r="F49" s="44">
        <v>213.77</v>
      </c>
      <c r="G49" s="44">
        <v>179.16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1545.8700000000001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596.44000000000005</v>
      </c>
      <c r="C53" s="44">
        <v>69.760000000000005</v>
      </c>
      <c r="D53" s="44">
        <v>74.77</v>
      </c>
      <c r="E53" s="44">
        <v>390.56</v>
      </c>
      <c r="F53" s="44">
        <v>289.81</v>
      </c>
      <c r="G53" s="44">
        <v>115.53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1536.87</v>
      </c>
    </row>
    <row r="54" spans="1:34" x14ac:dyDescent="0.25">
      <c r="A54" s="17" t="s">
        <v>114</v>
      </c>
      <c r="B54" s="44">
        <v>151.43</v>
      </c>
      <c r="C54" s="44"/>
      <c r="D54" s="44"/>
      <c r="E54" s="44"/>
      <c r="F54" s="44">
        <v>7.07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158.5</v>
      </c>
    </row>
    <row r="55" spans="1:34" x14ac:dyDescent="0.25">
      <c r="A55" s="17" t="s">
        <v>52</v>
      </c>
      <c r="B55" s="44"/>
      <c r="C55" s="44">
        <v>38.92</v>
      </c>
      <c r="D55" s="44"/>
      <c r="E55" s="44"/>
      <c r="F55" s="44">
        <v>13.68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52.6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1779.5000000000002</v>
      </c>
      <c r="C64" s="53">
        <f t="shared" ref="C64:AG64" si="21">+C15+C23+C31+C39+C47+C48+C49+C50+C51+C52+C53+C54+C55+C56+C57+C58+C59+C60+C61+C62+C63</f>
        <v>872.1</v>
      </c>
      <c r="D64" s="53">
        <f t="shared" si="21"/>
        <v>167.3</v>
      </c>
      <c r="E64" s="53">
        <f t="shared" si="21"/>
        <v>1735.96</v>
      </c>
      <c r="F64" s="53">
        <f t="shared" si="21"/>
        <v>1491.0427999999999</v>
      </c>
      <c r="G64" s="53">
        <f t="shared" si="21"/>
        <v>654.03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6699.9328000000005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1784.14</v>
      </c>
      <c r="C67" s="57">
        <f t="shared" ref="C67:L67" si="23">C12</f>
        <v>871.27</v>
      </c>
      <c r="D67" s="57">
        <f t="shared" si="23"/>
        <v>166.79</v>
      </c>
      <c r="E67" s="57">
        <f t="shared" si="23"/>
        <v>1689.81</v>
      </c>
      <c r="F67" s="57">
        <f t="shared" si="23"/>
        <v>1488.55</v>
      </c>
      <c r="G67" s="57">
        <f t="shared" si="23"/>
        <v>650.41999999999996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6650.9800000000005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1784.14</v>
      </c>
      <c r="C69" s="59">
        <f t="shared" ref="C69:AG69" si="25">+C67+C68</f>
        <v>871.27</v>
      </c>
      <c r="D69" s="59">
        <f t="shared" si="25"/>
        <v>166.79</v>
      </c>
      <c r="E69" s="59">
        <f t="shared" si="25"/>
        <v>1689.81</v>
      </c>
      <c r="F69" s="59">
        <f t="shared" si="25"/>
        <v>1488.55</v>
      </c>
      <c r="G69" s="59">
        <f t="shared" si="25"/>
        <v>650.41999999999996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6650.9800000000005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-4.6399999999998727</v>
      </c>
      <c r="C70" s="57">
        <f t="shared" si="26"/>
        <v>0.83000000000004093</v>
      </c>
      <c r="D70" s="57">
        <f t="shared" si="26"/>
        <v>0.51000000000001933</v>
      </c>
      <c r="E70" s="57">
        <f t="shared" si="26"/>
        <v>46.150000000000091</v>
      </c>
      <c r="F70" s="57">
        <f t="shared" si="26"/>
        <v>2.4927999999999884</v>
      </c>
      <c r="G70" s="57">
        <f t="shared" si="26"/>
        <v>3.6100000000000136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48.952800000000281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127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38" sqref="AH3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 t="s">
        <v>121</v>
      </c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2463.77</v>
      </c>
      <c r="C12" s="26">
        <v>575.11</v>
      </c>
      <c r="D12" s="26">
        <v>2267.9</v>
      </c>
      <c r="E12" s="26">
        <v>1259.5999999999999</v>
      </c>
      <c r="F12" s="26">
        <v>1786.88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8353.260000000002</v>
      </c>
      <c r="AI12" s="26">
        <v>8353.1299999999992</v>
      </c>
      <c r="AJ12" s="69">
        <f>+AI12-AH12</f>
        <v>-0.13000000000283762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289</v>
      </c>
      <c r="C15" s="23">
        <v>69</v>
      </c>
      <c r="D15" s="23">
        <v>259.7</v>
      </c>
      <c r="E15" s="23">
        <v>132.6</v>
      </c>
      <c r="F15" s="23">
        <v>211.7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962</v>
      </c>
    </row>
    <row r="16" spans="1:36" s="32" customFormat="1" x14ac:dyDescent="0.25">
      <c r="A16" s="30" t="s">
        <v>20</v>
      </c>
      <c r="B16" s="31">
        <v>159</v>
      </c>
      <c r="C16" s="31">
        <v>15</v>
      </c>
      <c r="D16" s="31">
        <v>206</v>
      </c>
      <c r="E16" s="31">
        <v>85</v>
      </c>
      <c r="F16" s="31">
        <v>75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540</v>
      </c>
      <c r="AJ16" s="70"/>
    </row>
    <row r="17" spans="1:36" s="47" customFormat="1" x14ac:dyDescent="0.25">
      <c r="A17" s="46" t="s">
        <v>27</v>
      </c>
      <c r="B17" s="22">
        <f>B16*$B$8</f>
        <v>737.76</v>
      </c>
      <c r="C17" s="22">
        <f>C16*$B$8</f>
        <v>69.599999999999994</v>
      </c>
      <c r="D17" s="22">
        <f t="shared" ref="D17:AG17" si="2">D16*$B$8</f>
        <v>955.83999999999992</v>
      </c>
      <c r="E17" s="22">
        <f t="shared" si="2"/>
        <v>394.4</v>
      </c>
      <c r="F17" s="22">
        <f t="shared" si="2"/>
        <v>348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2505.6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159</v>
      </c>
      <c r="C22" s="20">
        <f t="shared" ref="C22:AG23" si="5">+C16+C18+C20</f>
        <v>15</v>
      </c>
      <c r="D22" s="20">
        <f t="shared" si="5"/>
        <v>206</v>
      </c>
      <c r="E22" s="20">
        <f t="shared" si="5"/>
        <v>85</v>
      </c>
      <c r="F22" s="20">
        <f t="shared" si="5"/>
        <v>75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540</v>
      </c>
    </row>
    <row r="23" spans="1:36" s="47" customFormat="1" x14ac:dyDescent="0.25">
      <c r="A23" s="48" t="s">
        <v>26</v>
      </c>
      <c r="B23" s="19">
        <f>+B17+B19+B21</f>
        <v>737.76</v>
      </c>
      <c r="C23" s="19">
        <f t="shared" si="5"/>
        <v>69.599999999999994</v>
      </c>
      <c r="D23" s="19">
        <f t="shared" si="5"/>
        <v>955.83999999999992</v>
      </c>
      <c r="E23" s="19">
        <f t="shared" si="5"/>
        <v>394.4</v>
      </c>
      <c r="F23" s="19">
        <f t="shared" si="5"/>
        <v>348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2505.6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15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69.599999999999994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69.599999999999994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15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69.599999999999994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69.599999999999994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86.09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86.09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399.45760000000001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399.45760000000001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86.09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86.09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399.45760000000001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399.45760000000001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963.36</v>
      </c>
      <c r="C49" s="44">
        <v>437.13</v>
      </c>
      <c r="D49" s="44">
        <v>636.26</v>
      </c>
      <c r="E49" s="44">
        <v>497.91</v>
      </c>
      <c r="F49" s="44">
        <v>352.13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2886.79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479.13</v>
      </c>
      <c r="C53" s="44"/>
      <c r="D53" s="44">
        <v>416.51</v>
      </c>
      <c r="E53" s="44">
        <v>237.78</v>
      </c>
      <c r="F53" s="44">
        <v>307.92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1441.3400000000001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100.2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100.2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2469.25</v>
      </c>
      <c r="C64" s="53">
        <f t="shared" ref="C64:AG64" si="21">+C15+C23+C31+C39+C47+C48+C49+C50+C51+C52+C53+C54+C55+C56+C57+C58+C59+C60+C61+C62+C63</f>
        <v>575.73</v>
      </c>
      <c r="D64" s="53">
        <f t="shared" si="21"/>
        <v>2268.31</v>
      </c>
      <c r="E64" s="53">
        <f t="shared" si="21"/>
        <v>1262.69</v>
      </c>
      <c r="F64" s="53">
        <f t="shared" si="21"/>
        <v>1789.0076000000001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8364.9876000000004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2463.77</v>
      </c>
      <c r="C67" s="57">
        <f t="shared" ref="C67:L67" si="23">C12</f>
        <v>575.11</v>
      </c>
      <c r="D67" s="57">
        <f t="shared" si="23"/>
        <v>2267.9</v>
      </c>
      <c r="E67" s="57">
        <f t="shared" si="23"/>
        <v>1259.5999999999999</v>
      </c>
      <c r="F67" s="57">
        <f t="shared" si="23"/>
        <v>1786.88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8353.260000000002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2463.77</v>
      </c>
      <c r="C69" s="59">
        <f t="shared" ref="C69:AG69" si="25">+C67+C68</f>
        <v>575.11</v>
      </c>
      <c r="D69" s="59">
        <f t="shared" si="25"/>
        <v>2267.9</v>
      </c>
      <c r="E69" s="59">
        <f t="shared" si="25"/>
        <v>1259.5999999999999</v>
      </c>
      <c r="F69" s="59">
        <f t="shared" si="25"/>
        <v>1786.88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8353.260000000002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5.4800000000000182</v>
      </c>
      <c r="C70" s="57">
        <f t="shared" si="26"/>
        <v>0.62000000000000455</v>
      </c>
      <c r="D70" s="57">
        <f t="shared" si="26"/>
        <v>0.40999999999985448</v>
      </c>
      <c r="E70" s="57">
        <f t="shared" si="26"/>
        <v>3.0900000000001455</v>
      </c>
      <c r="F70" s="57">
        <f t="shared" si="26"/>
        <v>2.1276000000000295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11.727600000000052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 t="s">
        <v>121</v>
      </c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1139.75</v>
      </c>
      <c r="C12" s="26">
        <v>2408.52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3548.27</v>
      </c>
      <c r="AI12" s="26">
        <v>3548.27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12.5</v>
      </c>
      <c r="C15" s="23">
        <v>148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160.5</v>
      </c>
    </row>
    <row r="16" spans="1:36" s="32" customFormat="1" x14ac:dyDescent="0.25">
      <c r="A16" s="30" t="s">
        <v>20</v>
      </c>
      <c r="B16" s="31">
        <v>110</v>
      </c>
      <c r="C16" s="31">
        <v>203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313</v>
      </c>
      <c r="AJ16" s="70"/>
    </row>
    <row r="17" spans="1:36" s="47" customFormat="1" x14ac:dyDescent="0.25">
      <c r="A17" s="46" t="s">
        <v>27</v>
      </c>
      <c r="B17" s="22">
        <f>B16*$B$8</f>
        <v>510.4</v>
      </c>
      <c r="C17" s="22">
        <f>C16*$B$8</f>
        <v>941.92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1452.32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110</v>
      </c>
      <c r="C22" s="20">
        <f t="shared" ref="C22:AG23" si="5">+C16+C18+C20</f>
        <v>203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313</v>
      </c>
    </row>
    <row r="23" spans="1:36" s="47" customFormat="1" x14ac:dyDescent="0.25">
      <c r="A23" s="48" t="s">
        <v>26</v>
      </c>
      <c r="B23" s="19">
        <f>+B17+B19+B21</f>
        <v>510.4</v>
      </c>
      <c r="C23" s="19">
        <f t="shared" si="5"/>
        <v>941.92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1452.32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15.07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69.924799999999991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69.924799999999991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15.07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69.924799999999991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69.924799999999991</v>
      </c>
    </row>
    <row r="40" spans="1:34" x14ac:dyDescent="0.25">
      <c r="A40" s="13" t="s">
        <v>43</v>
      </c>
      <c r="B40" s="36"/>
      <c r="C40" s="36">
        <v>4.99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23.153600000000001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23.153600000000001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4.99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23.153600000000001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23.153600000000001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578.59</v>
      </c>
      <c r="C49" s="44">
        <v>1168.08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1746.67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</v>
      </c>
      <c r="C53" s="44">
        <v>73.94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113.94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9.4700000000000006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9.4700000000000006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1141.49</v>
      </c>
      <c r="C64" s="53">
        <f t="shared" ref="C64:AG64" si="21">+C15+C23+C31+C39+C47+C48+C49+C50+C51+C52+C53+C54+C55+C56+C57+C58+C59+C60+C61+C62+C63</f>
        <v>2434.4884000000002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3575.9784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1139.75</v>
      </c>
      <c r="C67" s="57">
        <f t="shared" ref="C67:L67" si="23">C12</f>
        <v>2408.52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3548.27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1145.75</v>
      </c>
      <c r="C69" s="59">
        <f t="shared" ref="C69:AG69" si="25">+C67+C68</f>
        <v>2432.52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3578.27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-4.2599999999999909</v>
      </c>
      <c r="C70" s="57">
        <f t="shared" si="26"/>
        <v>1.9684000000002015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-2.2915999999997894</v>
      </c>
    </row>
    <row r="71" spans="1:34" ht="102.75" customHeight="1" x14ac:dyDescent="0.25">
      <c r="A71" s="77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B17" sqref="B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 t="s">
        <v>121</v>
      </c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718.91</v>
      </c>
      <c r="C12" s="26">
        <v>837.9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1556.81</v>
      </c>
      <c r="AI12" s="26"/>
      <c r="AJ12" s="69">
        <f>+AI12-AH12</f>
        <v>-1556.81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1.2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1.2</v>
      </c>
    </row>
    <row r="16" spans="1:36" s="32" customFormat="1" x14ac:dyDescent="0.25">
      <c r="A16" s="30" t="s">
        <v>20</v>
      </c>
      <c r="B16" s="31">
        <v>81</v>
      </c>
      <c r="C16" s="31">
        <v>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</v>
      </c>
      <c r="AJ16" s="70"/>
    </row>
    <row r="17" spans="1:36" s="47" customFormat="1" x14ac:dyDescent="0.25">
      <c r="A17" s="46" t="s">
        <v>27</v>
      </c>
      <c r="B17" s="22">
        <f>B16*$B$8</f>
        <v>376.65000000000003</v>
      </c>
      <c r="C17" s="22">
        <f>C16*$B$8</f>
        <v>418.50000000000006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795.15000000000009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171</v>
      </c>
    </row>
    <row r="23" spans="1:36" s="47" customFormat="1" x14ac:dyDescent="0.25">
      <c r="A23" s="48" t="s">
        <v>26</v>
      </c>
      <c r="B23" s="19">
        <f>+B17+B19+B21</f>
        <v>376.65000000000003</v>
      </c>
      <c r="C23" s="19">
        <f t="shared" si="5"/>
        <v>418.50000000000006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795.15000000000009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93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93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230.78</v>
      </c>
      <c r="C49" s="44">
        <v>285.58999999999997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516.37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18.05</v>
      </c>
      <c r="C53" s="44">
        <v>137.65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155.70000000000002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719.68</v>
      </c>
      <c r="C64" s="53">
        <f t="shared" ref="C64:AG64" si="21">+C15+C23+C31+C39+C47+C48+C49+C50+C51+C52+C53+C54+C55+C56+C57+C58+C59+C60+C61+C62+C63</f>
        <v>841.74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1561.42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718.91</v>
      </c>
      <c r="C67" s="57">
        <f t="shared" ref="C67:L67" si="23">C12</f>
        <v>837.9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1556.81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718.91</v>
      </c>
      <c r="C69" s="59">
        <f t="shared" ref="C69:AG69" si="25">+C67+C68</f>
        <v>837.9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1556.81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0.76999999999998181</v>
      </c>
      <c r="C70" s="57">
        <f t="shared" si="26"/>
        <v>3.8400000000000318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4.6100000000000136</v>
      </c>
    </row>
    <row r="71" spans="1:34" ht="96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1174.19</v>
      </c>
      <c r="C12" s="26">
        <v>1071.72</v>
      </c>
      <c r="D12" s="26">
        <v>1876.58</v>
      </c>
      <c r="E12" s="26">
        <v>1113.8599999999999</v>
      </c>
      <c r="F12" s="26">
        <v>3070.96</v>
      </c>
      <c r="G12" s="26">
        <v>2416.9299999999998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10724.24</v>
      </c>
      <c r="AI12" s="26">
        <v>10724.23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83.1</v>
      </c>
      <c r="C15" s="23">
        <v>83.2</v>
      </c>
      <c r="D15" s="23">
        <v>259.89999999999998</v>
      </c>
      <c r="E15" s="23">
        <v>53.9</v>
      </c>
      <c r="F15" s="23">
        <v>98.85</v>
      </c>
      <c r="G15" s="23">
        <v>105.5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684.44999999999993</v>
      </c>
    </row>
    <row r="16" spans="1:36" s="32" customFormat="1" x14ac:dyDescent="0.25">
      <c r="A16" s="30" t="s">
        <v>20</v>
      </c>
      <c r="B16" s="31">
        <v>61</v>
      </c>
      <c r="C16" s="31">
        <v>60</v>
      </c>
      <c r="D16" s="31">
        <v>193</v>
      </c>
      <c r="E16" s="31">
        <v>90</v>
      </c>
      <c r="F16" s="31">
        <v>343</v>
      </c>
      <c r="G16" s="31">
        <v>288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1035</v>
      </c>
      <c r="AJ16" s="70"/>
    </row>
    <row r="17" spans="1:36" s="47" customFormat="1" x14ac:dyDescent="0.25">
      <c r="A17" s="46" t="s">
        <v>27</v>
      </c>
      <c r="B17" s="22">
        <f>B16*$B$8</f>
        <v>283.03999999999996</v>
      </c>
      <c r="C17" s="22">
        <f>C16*$B$8</f>
        <v>278.39999999999998</v>
      </c>
      <c r="D17" s="22">
        <f t="shared" ref="D17:AG17" si="2">D16*$B$8</f>
        <v>895.52</v>
      </c>
      <c r="E17" s="22">
        <f t="shared" si="2"/>
        <v>417.59999999999997</v>
      </c>
      <c r="F17" s="22">
        <f t="shared" si="2"/>
        <v>1591.52</v>
      </c>
      <c r="G17" s="22">
        <f t="shared" si="2"/>
        <v>1336.32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4802.3999999999996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61</v>
      </c>
      <c r="C22" s="20">
        <f t="shared" ref="C22:AG23" si="5">+C16+C18+C20</f>
        <v>60</v>
      </c>
      <c r="D22" s="20">
        <f t="shared" si="5"/>
        <v>193</v>
      </c>
      <c r="E22" s="20">
        <f t="shared" si="5"/>
        <v>90</v>
      </c>
      <c r="F22" s="20">
        <f t="shared" si="5"/>
        <v>343</v>
      </c>
      <c r="G22" s="20">
        <f t="shared" si="5"/>
        <v>288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1035</v>
      </c>
    </row>
    <row r="23" spans="1:36" s="47" customFormat="1" x14ac:dyDescent="0.25">
      <c r="A23" s="48" t="s">
        <v>26</v>
      </c>
      <c r="B23" s="19">
        <f>+B17+B19+B21</f>
        <v>283.03999999999996</v>
      </c>
      <c r="C23" s="19">
        <f t="shared" si="5"/>
        <v>278.39999999999998</v>
      </c>
      <c r="D23" s="19">
        <f t="shared" si="5"/>
        <v>895.52</v>
      </c>
      <c r="E23" s="19">
        <f t="shared" si="5"/>
        <v>417.59999999999997</v>
      </c>
      <c r="F23" s="19">
        <f t="shared" si="5"/>
        <v>1591.52</v>
      </c>
      <c r="G23" s="19">
        <f t="shared" si="5"/>
        <v>1336.32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4802.3999999999996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674.03</v>
      </c>
      <c r="C49" s="44"/>
      <c r="D49" s="44"/>
      <c r="E49" s="44"/>
      <c r="F49" s="44"/>
      <c r="G49" s="44">
        <v>869.03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1543.06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631.02</v>
      </c>
      <c r="D52" s="44">
        <v>602.37</v>
      </c>
      <c r="E52" s="44">
        <v>540.38</v>
      </c>
      <c r="F52" s="44">
        <v>988.69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2762.46</v>
      </c>
    </row>
    <row r="53" spans="1:34" x14ac:dyDescent="0.25">
      <c r="A53" s="17" t="s">
        <v>18</v>
      </c>
      <c r="B53" s="44">
        <v>127.2</v>
      </c>
      <c r="C53" s="44">
        <v>80.56</v>
      </c>
      <c r="D53" s="44">
        <v>128.88999999999999</v>
      </c>
      <c r="E53" s="44">
        <v>103.48</v>
      </c>
      <c r="F53" s="44">
        <v>397.95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838.07999999999993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8.5</v>
      </c>
      <c r="C55" s="44"/>
      <c r="D55" s="44"/>
      <c r="E55" s="44"/>
      <c r="F55" s="44"/>
      <c r="G55" s="44">
        <v>112.67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121.17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1175.8700000000001</v>
      </c>
      <c r="C64" s="53">
        <f t="shared" ref="C64:AG64" si="21">+C15+C23+C31+C39+C47+C48+C49+C50+C51+C52+C53+C54+C55+C56+C57+C58+C59+C60+C61+C62+C63</f>
        <v>1073.1799999999998</v>
      </c>
      <c r="D64" s="53">
        <f t="shared" si="21"/>
        <v>1886.6799999999998</v>
      </c>
      <c r="E64" s="53">
        <f t="shared" si="21"/>
        <v>1115.3599999999999</v>
      </c>
      <c r="F64" s="53">
        <f t="shared" si="21"/>
        <v>3077.0099999999998</v>
      </c>
      <c r="G64" s="53">
        <f t="shared" si="21"/>
        <v>2423.52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10751.619999999999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1174.19</v>
      </c>
      <c r="C67" s="57">
        <f t="shared" ref="C67:L67" si="23">C12</f>
        <v>1071.72</v>
      </c>
      <c r="D67" s="57">
        <f t="shared" si="23"/>
        <v>1876.58</v>
      </c>
      <c r="E67" s="57">
        <f t="shared" si="23"/>
        <v>1113.8599999999999</v>
      </c>
      <c r="F67" s="57">
        <f t="shared" si="23"/>
        <v>3070.96</v>
      </c>
      <c r="G67" s="57">
        <f t="shared" si="23"/>
        <v>2416.9299999999998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10724.24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1174.19</v>
      </c>
      <c r="C69" s="59">
        <f t="shared" ref="C69:AG69" si="25">+C67+C68</f>
        <v>1071.72</v>
      </c>
      <c r="D69" s="59">
        <f t="shared" si="25"/>
        <v>1876.58</v>
      </c>
      <c r="E69" s="59">
        <f t="shared" si="25"/>
        <v>1113.8599999999999</v>
      </c>
      <c r="F69" s="59">
        <f t="shared" si="25"/>
        <v>3070.96</v>
      </c>
      <c r="G69" s="59">
        <f t="shared" si="25"/>
        <v>2416.9299999999998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10724.24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1.6800000000000637</v>
      </c>
      <c r="C70" s="57">
        <f t="shared" si="26"/>
        <v>1.459999999999809</v>
      </c>
      <c r="D70" s="57">
        <f t="shared" si="26"/>
        <v>10.099999999999909</v>
      </c>
      <c r="E70" s="57">
        <f t="shared" si="26"/>
        <v>1.5</v>
      </c>
      <c r="F70" s="57">
        <f t="shared" si="26"/>
        <v>6.0499999999997272</v>
      </c>
      <c r="G70" s="57">
        <f t="shared" si="26"/>
        <v>6.5900000000001455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27.379999999999654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2022-01-20T19:55:00Z</dcterms:modified>
</cp:coreProperties>
</file>