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49" i="149" l="1"/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B64" i="149" s="1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AH23" i="151" s="1"/>
  <c r="H11" i="145" s="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B64" i="150" l="1"/>
  <c r="AH23" i="149"/>
  <c r="F11" i="145" s="1"/>
  <c r="AG64" i="149"/>
  <c r="AG70" i="149" s="1"/>
  <c r="Q64" i="149"/>
  <c r="Q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50"/>
  <c r="B70" i="149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B69" i="146" l="1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Y69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X39" i="40" s="1"/>
  <c r="Y33" i="40"/>
  <c r="Y39" i="40" s="1"/>
  <c r="Z33" i="40"/>
  <c r="Z39" i="40" s="1"/>
  <c r="AA33" i="40"/>
  <c r="AB33" i="40"/>
  <c r="AC33" i="40"/>
  <c r="AC39" i="40" s="1"/>
  <c r="AD33" i="40"/>
  <c r="AE33" i="40"/>
  <c r="AF33" i="40"/>
  <c r="AF39" i="40" s="1"/>
  <c r="AG33" i="40"/>
  <c r="AG39" i="40" s="1"/>
  <c r="T35" i="40"/>
  <c r="U35" i="40"/>
  <c r="V35" i="40"/>
  <c r="W35" i="40"/>
  <c r="W39" i="40" s="1"/>
  <c r="X35" i="40"/>
  <c r="Y35" i="40"/>
  <c r="Z35" i="40"/>
  <c r="AA35" i="40"/>
  <c r="AA39" i="40" s="1"/>
  <c r="AB35" i="40"/>
  <c r="AC35" i="40"/>
  <c r="AD35" i="40"/>
  <c r="AE35" i="40"/>
  <c r="AE39" i="40" s="1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B39" i="40"/>
  <c r="AD39" i="40"/>
  <c r="T41" i="40"/>
  <c r="U41" i="40"/>
  <c r="V41" i="40"/>
  <c r="V47" i="40" s="1"/>
  <c r="W41" i="40"/>
  <c r="X41" i="40"/>
  <c r="X47" i="40" s="1"/>
  <c r="Y41" i="40"/>
  <c r="Z41" i="40"/>
  <c r="Z47" i="40" s="1"/>
  <c r="AA41" i="40"/>
  <c r="AB41" i="40"/>
  <c r="AC41" i="40"/>
  <c r="AD41" i="40"/>
  <c r="AD47" i="40" s="1"/>
  <c r="AE41" i="40"/>
  <c r="AF41" i="40"/>
  <c r="AF47" i="40" s="1"/>
  <c r="AG41" i="40"/>
  <c r="T43" i="40"/>
  <c r="T47" i="40" s="1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AA47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V23" i="40" s="1"/>
  <c r="W17" i="40"/>
  <c r="X17" i="40"/>
  <c r="Y17" i="40"/>
  <c r="Z17" i="40"/>
  <c r="Z23" i="40" s="1"/>
  <c r="AA17" i="40"/>
  <c r="AB17" i="40"/>
  <c r="AC17" i="40"/>
  <c r="AD17" i="40"/>
  <c r="AD23" i="40" s="1"/>
  <c r="AE17" i="40"/>
  <c r="AF17" i="40"/>
  <c r="AG17" i="40"/>
  <c r="AG23" i="40" s="1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F69" i="40" l="1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Z64" i="40" s="1"/>
  <c r="Z70" i="40" s="1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E64" i="40" s="1"/>
  <c r="AE70" i="40" s="1"/>
  <c r="AC31" i="40"/>
  <c r="AC64" i="40" s="1"/>
  <c r="AC70" i="40" s="1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AD64" i="40"/>
  <c r="AD70" i="40" s="1"/>
  <c r="V64" i="40"/>
  <c r="V70" i="40" s="1"/>
  <c r="T64" i="40"/>
  <c r="B67" i="40"/>
  <c r="B22" i="40"/>
  <c r="M33" i="40"/>
  <c r="N33" i="40"/>
  <c r="O33" i="40"/>
  <c r="O39" i="40" s="1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N47" i="40" s="1"/>
  <c r="O41" i="40"/>
  <c r="P41" i="40"/>
  <c r="Q41" i="40"/>
  <c r="R41" i="40"/>
  <c r="R47" i="40" s="1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C69" i="40" s="1"/>
  <c r="D67" i="40"/>
  <c r="E67" i="40"/>
  <c r="F67" i="40"/>
  <c r="G67" i="40"/>
  <c r="G69" i="40" s="1"/>
  <c r="H67" i="40"/>
  <c r="H69" i="40" s="1"/>
  <c r="I67" i="40"/>
  <c r="J67" i="40"/>
  <c r="K67" i="40"/>
  <c r="K69" i="40" s="1"/>
  <c r="L67" i="40"/>
  <c r="L69" i="40" s="1"/>
  <c r="C68" i="40"/>
  <c r="D68" i="40"/>
  <c r="E68" i="40"/>
  <c r="E69" i="40" s="1"/>
  <c r="F68" i="40"/>
  <c r="G68" i="40"/>
  <c r="H68" i="40"/>
  <c r="I68" i="40"/>
  <c r="I69" i="40" s="1"/>
  <c r="J68" i="40"/>
  <c r="K68" i="40"/>
  <c r="L68" i="40"/>
  <c r="B68" i="40"/>
  <c r="C17" i="40"/>
  <c r="D69" i="40" l="1"/>
  <c r="P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AH69" i="40" l="1"/>
  <c r="S64" i="40"/>
  <c r="S70" i="40" s="1"/>
  <c r="R64" i="40"/>
  <c r="R70" i="40" s="1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J33" i="40"/>
  <c r="K33" i="40"/>
  <c r="L33" i="40"/>
  <c r="L39" i="40" s="1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G31" i="40"/>
  <c r="I31" i="40"/>
  <c r="C38" i="40"/>
  <c r="D38" i="40"/>
  <c r="E38" i="40"/>
  <c r="F38" i="40"/>
  <c r="G38" i="40"/>
  <c r="H38" i="40"/>
  <c r="I38" i="40"/>
  <c r="J38" i="40"/>
  <c r="K38" i="40"/>
  <c r="L38" i="40"/>
  <c r="F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K47" i="40"/>
  <c r="B38" i="40"/>
  <c r="E39" i="40" l="1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<sst xmlns="http://schemas.openxmlformats.org/spreadsheetml/2006/main" count="757" uniqueCount="144">
  <si>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</si>
  <si>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</si>
  <si>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</si>
  <si>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</si>
  <si>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</si>
  <si>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</si>
  <si>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</si>
  <si>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</si>
  <si>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</si>
  <si>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</si>
  <si>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</si>
  <si>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</si>
  <si>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</si>
  <si>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</si>
  <si>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</si>
  <si>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</si>
  <si>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</si>
  <si>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</si>
  <si>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</si>
  <si>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</si>
  <si>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</si>
  <si>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</si>
  <si>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</si>
  <si>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</si>
  <si>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</si>
  <si>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</si>
  <si>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</si>
  <si>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</si>
  <si>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</si>
  <si>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</si>
  <si>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</si>
  <si>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</si>
  <si>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</si>
  <si>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</si>
  <si>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</si>
  <si>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</si>
  <si>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</si>
  <si>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</si>
  <si>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</si>
  <si>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</si>
  <si>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</si>
  <si>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</si>
  <si>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</si>
  <si>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</si>
  <si>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</si>
  <si>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</si>
  <si>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</si>
  <si>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</si>
  <si>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</si>
  <si>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</si>
  <si>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</si>
  <si>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</si>
  <si>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</si>
  <si>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</si>
  <si>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</si>
  <si>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</si>
  <si>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</si>
  <si>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</si>
  <si>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</si>
  <si>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</si>
  <si>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</si>
  <si>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</si>
  <si>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</si>
  <si>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</si>
  <si>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</si>
  <si>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</si>
  <si>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</si>
  <si>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</si>
  <si>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</si>
  <si>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</si>
  <si>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</si>
  <si>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</si>
  <si>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</si>
  <si>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</si>
  <si>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</si>
  <si>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</si>
  <si>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</si>
  <si>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</si>
  <si>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</si>
  <si>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</si>
  <si>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</si>
  <si>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</si>
  <si>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</si>
  <si>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</si>
  <si>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</si>
  <si>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</si>
  <si>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</si>
  <si>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</si>
  <si>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</si>
  <si>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</si>
  <si>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</si>
  <si>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</si>
  <si>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</si>
  <si>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</si>
  <si>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</si>
  <si>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</si>
  <si>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</si>
  <si>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</si>
  <si>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</si>
  <si>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</si>
  <si>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</si>
  <si>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</si>
  <si>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</si>
  <si>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</si>
  <si>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</si>
  <si>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</si>
  <si>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</si>
  <si>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</si>
  <si>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</si>
  <si>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</si>
  <si>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</si>
  <si>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</si>
  <si>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</si>
  <si>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</si>
  <si>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</si>
  <si>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</si>
  <si>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</si>
  <si>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</si>
  <si>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</si>
  <si>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</si>
  <si>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</si>
  <si>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R/F 57.80</t>
  </si>
  <si>
    <t>MAL REGISTRO 2$</t>
  </si>
  <si>
    <t>R/F 42.50</t>
  </si>
  <si>
    <t>R/F 47.80</t>
  </si>
  <si>
    <t>R/F 65.00</t>
  </si>
  <si>
    <t>R/F 13.00</t>
  </si>
  <si>
    <t>FALTANTE 10$</t>
  </si>
  <si>
    <t>R/F 0.50</t>
  </si>
  <si>
    <t>R/F 19.00</t>
  </si>
  <si>
    <t>R/F 13.40</t>
  </si>
  <si>
    <t>R/F 15.30</t>
  </si>
  <si>
    <t>MAL REGISTRO 15$</t>
  </si>
  <si>
    <t>X EUROS</t>
  </si>
  <si>
    <t>MAL REGISTRO 11$</t>
  </si>
  <si>
    <t xml:space="preserve">R/F 12.00 </t>
  </si>
  <si>
    <t>MAL REGISTRO 1$</t>
  </si>
  <si>
    <t>R/F 73.50</t>
  </si>
  <si>
    <t>R/F 11.80</t>
  </si>
  <si>
    <t>FALTANTE EN DEBITO</t>
  </si>
  <si>
    <t>CUENTA #4575</t>
  </si>
  <si>
    <t>NO COBRADA</t>
  </si>
  <si>
    <t>R/F 11.50</t>
  </si>
  <si>
    <t>R/F 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</si>
</sst>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47718.850000000006</v>
      </c>
      <c r="C2" s="43">
        <f>MODELO!AH12</f>
        <v>20119.71</v>
      </c>
      <c r="D2" s="43">
        <f>EXQUISITECES!AH12</f>
        <v>7123.04</v>
      </c>
      <c r="E2" s="43">
        <f>HOYADA!AH12</f>
        <v>6798.5199999999995</v>
      </c>
      <c r="F2" s="43">
        <f>FARMASTOP!AH12</f>
        <v>2770.43</v>
      </c>
      <c r="G2" s="43">
        <f>BOCAS!AH12</f>
        <v>1313.22</v>
      </c>
      <c r="H2" s="43">
        <f>LAGUNETICA!AH12</f>
        <v>0</v>
      </c>
      <c r="I2" s="43">
        <f>SANANTONIO!AH12</f>
        <v>0</v>
      </c>
      <c r="J2" s="43">
        <f>SUM(B2:I2)</f>
        <v>85843.76999999999</v>
      </c>
    </row>
    <row r="3" spans="1:10" x14ac:dyDescent="0.25">
      <c r="A3" s="46" t="s">
        <v>0</v>
      </c>
      <c r="B3" s="43">
        <f>AUTOMERCADO!AH15</f>
        <v>518.20000000000005</v>
      </c>
      <c r="C3" s="43">
        <f>MODELO!AH15</f>
        <v>621.79999999999995</v>
      </c>
      <c r="D3" s="43">
        <f>EXQUISITECES!AH15</f>
        <v>388.2</v>
      </c>
      <c r="E3" s="43">
        <f>HOYADA!AH15</f>
        <v>639.79999999999995</v>
      </c>
      <c r="F3" s="43">
        <f>FARMASTOP!AH15</f>
        <v>50</v>
      </c>
      <c r="G3" s="43">
        <f>BOCAS!AH15</f>
        <v>5</v>
      </c>
      <c r="H3" s="43">
        <f>LAGUNETICA!AH15</f>
        <v>0</v>
      </c>
      <c r="I3" s="43">
        <f>SANANTONIO!AH15</f>
        <v>0</v>
      </c>
      <c r="J3" s="43">
        <f t="shared" ref="J3:J52" si="0">SUM(B3:I3)</f>
        <v>2223</v>
      </c>
    </row>
    <row r="4" spans="1:10" x14ac:dyDescent="0.25">
      <c r="A4" s="73" t="s">
        <v>20</v>
      </c>
      <c r="B4" s="43">
        <f>AUTOMERCADO!AH16</f>
        <v>4993</v>
      </c>
      <c r="C4" s="43">
        <f>MODELO!AH16</f>
        <v>1924</v>
      </c>
      <c r="D4" s="43">
        <f>EXQUISITECES!AH16</f>
        <v>623</v>
      </c>
      <c r="E4" s="43">
        <f>HOYADA!AH16</f>
        <v>345</v>
      </c>
      <c r="F4" s="43">
        <f>FARMASTOP!AH16</f>
        <v>298</v>
      </c>
      <c r="G4" s="43">
        <f>BOCAS!AH16</f>
        <v>146</v>
      </c>
      <c r="H4" s="43">
        <f>LAGUNETICA!AH16</f>
        <v>0</v>
      </c>
      <c r="I4" s="43">
        <f>SANANTONIO!AH16</f>
        <v>0</v>
      </c>
      <c r="J4" s="43">
        <f t="shared" si="0"/>
        <v>8329</v>
      </c>
    </row>
    <row r="5" spans="1:10" x14ac:dyDescent="0.25">
      <c r="A5" s="46" t="s">
        <v>27</v>
      </c>
      <c r="B5" s="43">
        <f>AUTOMERCADO!AH17</f>
        <v>23167.52</v>
      </c>
      <c r="C5" s="43">
        <f>MODELO!AH17</f>
        <v>8927.3599999999988</v>
      </c>
      <c r="D5" s="43">
        <f>EXQUISITECES!AH17</f>
        <v>2890.72</v>
      </c>
      <c r="E5" s="43">
        <f>HOYADA!AH17</f>
        <v>1600.8</v>
      </c>
      <c r="F5" s="43">
        <f>FARMASTOP!AH17</f>
        <v>1382.7199999999998</v>
      </c>
      <c r="G5" s="43">
        <f>BOCAS!AH17</f>
        <v>678.90000000000009</v>
      </c>
      <c r="H5" s="43">
        <f>LAGUNETICA!AH17</f>
        <v>0</v>
      </c>
      <c r="I5" s="43">
        <f>SANANTONIO!AH17</f>
        <v>0</v>
      </c>
      <c r="J5" s="43">
        <f t="shared" si="0"/>
        <v>38648.020000000004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4993</v>
      </c>
      <c r="C10" s="43">
        <f>MODELO!AH22</f>
        <v>1924</v>
      </c>
      <c r="D10" s="43">
        <f>EXQUISITECES!AH22</f>
        <v>623</v>
      </c>
      <c r="E10" s="43">
        <f>HOYADA!AH22</f>
        <v>345</v>
      </c>
      <c r="F10" s="43">
        <f>FARMASTOP!AH22</f>
        <v>298</v>
      </c>
      <c r="G10" s="43">
        <f>BOCAS!AH22</f>
        <v>146</v>
      </c>
      <c r="H10" s="43">
        <f>LAGUNETICA!AH22</f>
        <v>0</v>
      </c>
      <c r="I10" s="43">
        <f>SANANTONIO!AH22</f>
        <v>0</v>
      </c>
      <c r="J10" s="43">
        <f t="shared" si="0"/>
        <v>8329</v>
      </c>
    </row>
    <row r="11" spans="1:10" x14ac:dyDescent="0.25">
      <c r="A11" s="48" t="s">
        <v>26</v>
      </c>
      <c r="B11" s="43">
        <f>AUTOMERCADO!AH23</f>
        <v>23167.52</v>
      </c>
      <c r="C11" s="43">
        <f>MODELO!AH23</f>
        <v>8927.3599999999988</v>
      </c>
      <c r="D11" s="43">
        <f>EXQUISITECES!AH23</f>
        <v>2890.72</v>
      </c>
      <c r="E11" s="43">
        <f>HOYADA!AH23</f>
        <v>1600.8</v>
      </c>
      <c r="F11" s="43">
        <f>FARMASTOP!AH23</f>
        <v>1382.7199999999998</v>
      </c>
      <c r="G11" s="43">
        <f>BOCAS!AH23</f>
        <v>678.90000000000009</v>
      </c>
      <c r="H11" s="43">
        <f>LAGUNETICA!AH23</f>
        <v>0</v>
      </c>
      <c r="I11" s="43">
        <f>SANANTONIO!AH23</f>
        <v>0</v>
      </c>
      <c r="J11" s="43">
        <f t="shared" si="0"/>
        <v>38648.020000000004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76.990000000000009</v>
      </c>
      <c r="C20" s="43">
        <f>MODELO!AH32</f>
        <v>20</v>
      </c>
      <c r="D20" s="43">
        <f>EXQUISITECES!AH32</f>
        <v>0</v>
      </c>
      <c r="E20" s="43">
        <f>HOYADA!AH32</f>
        <v>9.1300000000000008</v>
      </c>
      <c r="F20" s="43">
        <f>FARMASTOP!AH32</f>
        <v>33.5</v>
      </c>
      <c r="G20" s="43">
        <f>BOCAS!AH32</f>
        <v>8</v>
      </c>
      <c r="H20" s="43">
        <f>LAGUNETICA!AH32</f>
        <v>0</v>
      </c>
      <c r="I20" s="43">
        <f>SANANTONIO!AH32</f>
        <v>0</v>
      </c>
      <c r="J20" s="43">
        <f t="shared" si="0"/>
        <v>147.62</v>
      </c>
    </row>
    <row r="21" spans="1:10" x14ac:dyDescent="0.25">
      <c r="A21" s="46" t="s">
        <v>35</v>
      </c>
      <c r="B21" s="43">
        <f>AUTOMERCADO!AH33</f>
        <v>357.23360000000002</v>
      </c>
      <c r="C21" s="43">
        <f>MODELO!AH33</f>
        <v>92.8</v>
      </c>
      <c r="D21" s="43">
        <f>EXQUISITECES!AH33</f>
        <v>0</v>
      </c>
      <c r="E21" s="43">
        <f>HOYADA!AH33</f>
        <v>42.363199999999999</v>
      </c>
      <c r="F21" s="43">
        <f>FARMASTOP!AH33</f>
        <v>155.44</v>
      </c>
      <c r="G21" s="43">
        <f>BOCAS!AH33</f>
        <v>37.200000000000003</v>
      </c>
      <c r="H21" s="43">
        <f>LAGUNETICA!AH33</f>
        <v>0</v>
      </c>
      <c r="I21" s="43">
        <f>SANANTONIO!AH33</f>
        <v>0</v>
      </c>
      <c r="J21" s="43">
        <f t="shared" si="0"/>
        <v>685.03680000000008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76.990000000000009</v>
      </c>
      <c r="C26" s="43">
        <f>MODELO!AH38</f>
        <v>20</v>
      </c>
      <c r="D26" s="43">
        <f>EXQUISITECES!AH38</f>
        <v>0</v>
      </c>
      <c r="E26" s="43">
        <f>HOYADA!AH38</f>
        <v>9.1300000000000008</v>
      </c>
      <c r="F26" s="43">
        <f>FARMASTOP!AH38</f>
        <v>33.5</v>
      </c>
      <c r="G26" s="43">
        <f>BOCAS!AH38</f>
        <v>8</v>
      </c>
      <c r="H26" s="43">
        <f>LAGUNETICA!AH38</f>
        <v>0</v>
      </c>
      <c r="I26" s="43">
        <f>SANANTONIO!AH38</f>
        <v>0</v>
      </c>
      <c r="J26" s="43">
        <f t="shared" si="0"/>
        <v>147.62</v>
      </c>
    </row>
    <row r="27" spans="1:10" x14ac:dyDescent="0.25">
      <c r="A27" s="48" t="s">
        <v>42</v>
      </c>
      <c r="B27" s="43">
        <f>AUTOMERCADO!AH39</f>
        <v>357.23360000000002</v>
      </c>
      <c r="C27" s="43">
        <f>MODELO!AH39</f>
        <v>92.8</v>
      </c>
      <c r="D27" s="43">
        <f>EXQUISITECES!AH39</f>
        <v>0</v>
      </c>
      <c r="E27" s="43">
        <f>HOYADA!AH39</f>
        <v>42.363199999999999</v>
      </c>
      <c r="F27" s="43">
        <f>FARMASTOP!AH39</f>
        <v>155.44</v>
      </c>
      <c r="G27" s="43">
        <f>BOCAS!AH39</f>
        <v>37.200000000000003</v>
      </c>
      <c r="H27" s="43">
        <f>LAGUNETICA!AH39</f>
        <v>0</v>
      </c>
      <c r="I27" s="43">
        <f>SANANTONIO!AH39</f>
        <v>0</v>
      </c>
      <c r="J27" s="43">
        <f t="shared" si="0"/>
        <v>685.03680000000008</v>
      </c>
    </row>
    <row r="28" spans="1:10" x14ac:dyDescent="0.25">
      <c r="A28" s="46" t="s">
        <v>43</v>
      </c>
      <c r="B28" s="43">
        <f>AUTOMERCADO!AH40</f>
        <v>557.38</v>
      </c>
      <c r="C28" s="43">
        <f>MODELO!AH40</f>
        <v>17.57</v>
      </c>
      <c r="D28" s="43">
        <f>EXQUISITECES!AH40</f>
        <v>0</v>
      </c>
      <c r="E28" s="43">
        <f>HOYADA!AH40</f>
        <v>22.31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597.26</v>
      </c>
    </row>
    <row r="29" spans="1:10" x14ac:dyDescent="0.25">
      <c r="A29" s="46" t="s">
        <v>44</v>
      </c>
      <c r="B29" s="43">
        <f>AUTOMERCADO!AH41</f>
        <v>2586.2431999999999</v>
      </c>
      <c r="C29" s="43">
        <f>MODELO!AH41</f>
        <v>81.524799999999999</v>
      </c>
      <c r="D29" s="43">
        <f>EXQUISITECES!AH41</f>
        <v>0</v>
      </c>
      <c r="E29" s="43">
        <f>HOYADA!AH41</f>
        <v>103.51839999999999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2771.2864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557.38</v>
      </c>
      <c r="C34" s="43">
        <f>MODELO!AH46</f>
        <v>17.57</v>
      </c>
      <c r="D34" s="43">
        <f>EXQUISITECES!AH46</f>
        <v>0</v>
      </c>
      <c r="E34" s="43">
        <f>HOYADA!AH46</f>
        <v>22.31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597.26</v>
      </c>
    </row>
    <row r="35" spans="1:10" x14ac:dyDescent="0.25">
      <c r="A35" s="48" t="s">
        <v>48</v>
      </c>
      <c r="B35" s="43">
        <f>AUTOMERCADO!AH47</f>
        <v>2586.2431999999999</v>
      </c>
      <c r="C35" s="43">
        <f>MODELO!AH47</f>
        <v>81.524799999999999</v>
      </c>
      <c r="D35" s="43">
        <f>EXQUISITECES!AH47</f>
        <v>0</v>
      </c>
      <c r="E35" s="43">
        <f>HOYADA!AH47</f>
        <v>103.51839999999999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2771.2864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15180.769999999999</v>
      </c>
      <c r="C37" s="43">
        <f>MODELO!AH49</f>
        <v>8046.33</v>
      </c>
      <c r="D37" s="43">
        <f>EXQUISITECES!AH49</f>
        <v>2748.7999999999997</v>
      </c>
      <c r="E37" s="43">
        <f>HOYADA!AH49</f>
        <v>2652.9</v>
      </c>
      <c r="F37" s="43">
        <f>FARMASTOP!AH49</f>
        <v>1105.0899999999999</v>
      </c>
      <c r="G37" s="43">
        <f>BOCAS!AH49</f>
        <v>475.19000000000005</v>
      </c>
      <c r="H37" s="43">
        <f>LAGUNETICA!AH49</f>
        <v>0</v>
      </c>
      <c r="I37" s="43">
        <f>SANANTONIO!AH49</f>
        <v>0</v>
      </c>
      <c r="J37" s="43">
        <f t="shared" si="0"/>
        <v>30209.079999999998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93.01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93.01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0</v>
      </c>
      <c r="I40" s="43">
        <f>SANANTONIO!AH52</f>
        <v>0</v>
      </c>
      <c r="J40" s="43">
        <f t="shared" si="0"/>
        <v>0</v>
      </c>
    </row>
    <row r="41" spans="1:10" x14ac:dyDescent="0.25">
      <c r="A41" s="74" t="s">
        <v>18</v>
      </c>
      <c r="B41" s="43">
        <f>AUTOMERCADO!AH53</f>
        <v>2262.4</v>
      </c>
      <c r="C41" s="43">
        <f>MODELO!AH53</f>
        <v>2162.88</v>
      </c>
      <c r="D41" s="43">
        <f>EXQUISITECES!AH53</f>
        <v>928.2700000000001</v>
      </c>
      <c r="E41" s="43">
        <f>HOYADA!AH53</f>
        <v>1732.4899999999998</v>
      </c>
      <c r="F41" s="43">
        <f>FARMASTOP!AH53</f>
        <v>65.19</v>
      </c>
      <c r="G41" s="43">
        <f>BOCAS!AH53</f>
        <v>122.02</v>
      </c>
      <c r="H41" s="43">
        <f>LAGUNETICA!AH53</f>
        <v>0</v>
      </c>
      <c r="I41" s="43">
        <f>SANANTONIO!AH53</f>
        <v>0</v>
      </c>
      <c r="J41" s="43">
        <f t="shared" si="0"/>
        <v>7273.2500000000009</v>
      </c>
    </row>
    <row r="42" spans="1:10" x14ac:dyDescent="0.25">
      <c r="A42" s="74" t="s">
        <v>114</v>
      </c>
      <c r="B42" s="43">
        <f>AUTOMERCADO!AH54</f>
        <v>138.68</v>
      </c>
      <c r="C42" s="43">
        <f>MODELO!AH54</f>
        <v>11.62</v>
      </c>
      <c r="D42" s="43">
        <f>EXQUISITECES!AH54</f>
        <v>93.04</v>
      </c>
      <c r="E42" s="43">
        <f>HOYADA!AH54</f>
        <v>8.0500000000000007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251.39000000000004</v>
      </c>
    </row>
    <row r="43" spans="1:10" x14ac:dyDescent="0.25">
      <c r="A43" s="74" t="s">
        <v>52</v>
      </c>
      <c r="B43" s="43">
        <f>AUTOMERCADO!AH55</f>
        <v>1439.85</v>
      </c>
      <c r="C43" s="43">
        <f>MODELO!AH55</f>
        <v>415.61</v>
      </c>
      <c r="D43" s="43">
        <f>EXQUISITECES!AH55</f>
        <v>0</v>
      </c>
      <c r="E43" s="43">
        <f>HOYADA!AH55</f>
        <v>24.05</v>
      </c>
      <c r="F43" s="43">
        <f>FARMASTOP!AH55</f>
        <v>35.44</v>
      </c>
      <c r="G43" s="43">
        <f>BOCAS!AH55</f>
        <v>0</v>
      </c>
      <c r="H43" s="43">
        <f>LAGUNETICA!AH55</f>
        <v>0</v>
      </c>
      <c r="I43" s="43">
        <f>SANANTONIO!AH55</f>
        <v>0</v>
      </c>
      <c r="J43" s="43">
        <f t="shared" si="0"/>
        <v>1914.95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2252.1999999999998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2252.1999999999998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47996.106799999994</v>
      </c>
      <c r="C52" s="75">
        <f>MODELO!AH64</f>
        <v>20359.924800000001</v>
      </c>
      <c r="D52" s="75">
        <f>EXQUISITECES!AH64</f>
        <v>7049.0300000000007</v>
      </c>
      <c r="E52" s="75">
        <f>HOYADA!AH64</f>
        <v>6803.9715999999999</v>
      </c>
      <c r="F52" s="75">
        <f>FARMASTOP!AH64</f>
        <v>2793.88</v>
      </c>
      <c r="G52" s="75">
        <f>BOCAS!AH64</f>
        <v>1318.3100000000002</v>
      </c>
      <c r="H52" s="75">
        <f>LAGUNETICA!AH64</f>
        <v>0</v>
      </c>
      <c r="I52" s="75">
        <f>SANANTONIO!AH64</f>
        <v>0</v>
      </c>
      <c r="J52" s="75">
        <f t="shared" si="0"/>
        <v>86321.223199999993</v>
      </c>
    </row>
    <row r="53" spans="1:10" x14ac:dyDescent="0.25">
      <c r="A53" s="56" t="s">
        <v>3</v>
      </c>
      <c r="B53" s="43">
        <f>B2</f>
        <v>47718.850000000006</v>
      </c>
      <c r="C53" s="43">
        <f t="shared" ref="C53:I53" si="1">C2</f>
        <v>20119.71</v>
      </c>
      <c r="D53" s="43">
        <f t="shared" si="1"/>
        <v>7123.04</v>
      </c>
      <c r="E53" s="43">
        <f t="shared" si="1"/>
        <v>6798.5199999999995</v>
      </c>
      <c r="F53" s="43">
        <f t="shared" si="1"/>
        <v>2770.43</v>
      </c>
      <c r="G53" s="43">
        <f t="shared" si="1"/>
        <v>1313.22</v>
      </c>
      <c r="H53" s="43">
        <f t="shared" si="1"/>
        <v>0</v>
      </c>
      <c r="I53" s="43">
        <f t="shared" si="1"/>
        <v>0</v>
      </c>
      <c r="J53" s="43">
        <f>J2</f>
        <v>85843.76999999999</v>
      </c>
    </row>
    <row r="54" spans="1:10" x14ac:dyDescent="0.25">
      <c r="A54" s="58" t="s">
        <v>95</v>
      </c>
      <c r="B54" s="43">
        <f>+B52-B53</f>
        <v>277.25679999998829</v>
      </c>
      <c r="C54" s="43">
        <f t="shared" ref="C54:I54" si="2">+C52-C53</f>
        <v>240.21480000000156</v>
      </c>
      <c r="D54" s="43">
        <f t="shared" si="2"/>
        <v>-74.009999999999309</v>
      </c>
      <c r="E54" s="43">
        <f t="shared" si="2"/>
        <v>5.451600000000326</v>
      </c>
      <c r="F54" s="43">
        <f t="shared" si="2"/>
        <v>23.450000000000273</v>
      </c>
      <c r="G54" s="43">
        <f t="shared" si="2"/>
        <v>5.0900000000001455</v>
      </c>
      <c r="H54" s="43">
        <f t="shared" si="2"/>
        <v>0</v>
      </c>
      <c r="I54" s="43">
        <f t="shared" si="2"/>
        <v>0</v>
      </c>
      <c r="J54" s="43">
        <f>+J52-J53</f>
        <v>477.45320000000356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68</v>
      </c>
      <c r="O11" s="5" t="s">
        <v>70</v>
      </c>
      <c r="P11" s="5" t="s">
        <v>75</v>
      </c>
      <c r="Q11" s="5" t="s">
        <v>76</v>
      </c>
      <c r="R11" s="5" t="s">
        <v>80</v>
      </c>
      <c r="S11" s="5" t="s">
        <v>82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3275.81</v>
      </c>
      <c r="C12" s="26">
        <v>4147.2299999999996</v>
      </c>
      <c r="D12" s="26">
        <v>1955.73</v>
      </c>
      <c r="E12" s="26">
        <v>5570.61</v>
      </c>
      <c r="F12" s="26">
        <v>2157.27</v>
      </c>
      <c r="G12" s="26">
        <v>3486.48</v>
      </c>
      <c r="H12" s="26">
        <v>2132.2600000000002</v>
      </c>
      <c r="I12" s="26">
        <v>3860.56</v>
      </c>
      <c r="J12" s="26">
        <v>3450.58</v>
      </c>
      <c r="K12" s="26">
        <v>6301.27</v>
      </c>
      <c r="L12" s="26">
        <v>2161.25</v>
      </c>
      <c r="M12" s="26">
        <v>340.95</v>
      </c>
      <c r="N12" s="26">
        <v>3165.16</v>
      </c>
      <c r="O12" s="26">
        <v>967.76</v>
      </c>
      <c r="P12" s="26">
        <v>232.06</v>
      </c>
      <c r="Q12" s="26">
        <v>1442.05</v>
      </c>
      <c r="R12" s="26">
        <v>466.82</v>
      </c>
      <c r="S12" s="26">
        <v>2605</v>
      </c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47718.850000000006</v>
      </c>
      <c r="AI12" s="26">
        <v>47718.84</v>
      </c>
      <c r="AJ12" s="69">
        <f>+AI12-AH12</f>
        <v>-1.0000000009313226E-2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34.5</v>
      </c>
      <c r="C15" s="23"/>
      <c r="D15" s="23"/>
      <c r="E15" s="23">
        <v>54</v>
      </c>
      <c r="F15" s="23"/>
      <c r="G15" s="23">
        <v>243</v>
      </c>
      <c r="H15" s="23"/>
      <c r="I15" s="23">
        <v>44.9</v>
      </c>
      <c r="J15" s="23"/>
      <c r="K15" s="23"/>
      <c r="L15" s="23">
        <v>30</v>
      </c>
      <c r="M15" s="23"/>
      <c r="N15" s="23">
        <v>41.8</v>
      </c>
      <c r="O15" s="23"/>
      <c r="P15" s="23"/>
      <c r="Q15" s="23">
        <v>37</v>
      </c>
      <c r="R15" s="23">
        <v>33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518.20000000000005</v>
      </c>
    </row>
    <row r="16" spans="1:36" s="32" customFormat="1" x14ac:dyDescent="0.25">
      <c r="A16" s="30" t="s">
        <v>20</v>
      </c>
      <c r="B16" s="31">
        <v>307</v>
      </c>
      <c r="C16" s="31">
        <v>623</v>
      </c>
      <c r="D16" s="31">
        <v>180</v>
      </c>
      <c r="E16" s="31">
        <v>350</v>
      </c>
      <c r="F16" s="31">
        <v>249</v>
      </c>
      <c r="G16" s="31">
        <v>263</v>
      </c>
      <c r="H16" s="31">
        <v>316</v>
      </c>
      <c r="I16" s="31">
        <v>377</v>
      </c>
      <c r="J16" s="31">
        <v>291</v>
      </c>
      <c r="K16" s="31">
        <v>784</v>
      </c>
      <c r="L16" s="31">
        <v>274</v>
      </c>
      <c r="M16" s="31">
        <v>43</v>
      </c>
      <c r="N16" s="31">
        <v>326</v>
      </c>
      <c r="O16" s="31">
        <v>197</v>
      </c>
      <c r="P16" s="31">
        <v>17</v>
      </c>
      <c r="Q16" s="31">
        <v>155</v>
      </c>
      <c r="R16" s="31">
        <v>41</v>
      </c>
      <c r="S16" s="31">
        <v>200</v>
      </c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4993</v>
      </c>
      <c r="AJ16" s="70"/>
    </row>
    <row r="17" spans="1:36" s="47" customFormat="1" x14ac:dyDescent="0.25">
      <c r="A17" s="46" t="s">
        <v>27</v>
      </c>
      <c r="B17" s="22">
        <f>B16*$B$8</f>
        <v>1424.4799999999998</v>
      </c>
      <c r="C17" s="22">
        <f>C16*$B$8</f>
        <v>2890.72</v>
      </c>
      <c r="D17" s="22">
        <f t="shared" ref="D17:L17" si="2">D16*$B$8</f>
        <v>835.19999999999993</v>
      </c>
      <c r="E17" s="22">
        <f t="shared" si="2"/>
        <v>1624</v>
      </c>
      <c r="F17" s="22">
        <f t="shared" si="2"/>
        <v>1155.3599999999999</v>
      </c>
      <c r="G17" s="22">
        <f t="shared" si="2"/>
        <v>1220.32</v>
      </c>
      <c r="H17" s="22">
        <f t="shared" si="2"/>
        <v>1466.24</v>
      </c>
      <c r="I17" s="22">
        <f t="shared" si="2"/>
        <v>1749.28</v>
      </c>
      <c r="J17" s="22">
        <f t="shared" si="2"/>
        <v>1350.24</v>
      </c>
      <c r="K17" s="22">
        <f t="shared" si="2"/>
        <v>3637.7599999999998</v>
      </c>
      <c r="L17" s="22">
        <f t="shared" si="2"/>
        <v>1271.3599999999999</v>
      </c>
      <c r="M17" s="22">
        <f t="shared" ref="M17:R17" si="3">M16*$B$8</f>
        <v>199.51999999999998</v>
      </c>
      <c r="N17" s="22">
        <f t="shared" si="3"/>
        <v>1512.6399999999999</v>
      </c>
      <c r="O17" s="22">
        <f t="shared" si="3"/>
        <v>914.07999999999993</v>
      </c>
      <c r="P17" s="22">
        <f t="shared" si="3"/>
        <v>78.88</v>
      </c>
      <c r="Q17" s="22">
        <f t="shared" si="3"/>
        <v>719.19999999999993</v>
      </c>
      <c r="R17" s="22">
        <f t="shared" si="3"/>
        <v>190.23999999999998</v>
      </c>
      <c r="S17" s="22">
        <f t="shared" ref="S17:AG17" si="4">S16*$B$8</f>
        <v>927.99999999999989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23167.52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307</v>
      </c>
      <c r="C22" s="20">
        <f t="shared" ref="C22:L22" si="11">+C16+C18+C20</f>
        <v>623</v>
      </c>
      <c r="D22" s="20">
        <f t="shared" si="11"/>
        <v>180</v>
      </c>
      <c r="E22" s="20">
        <f t="shared" si="11"/>
        <v>350</v>
      </c>
      <c r="F22" s="20">
        <f t="shared" si="11"/>
        <v>249</v>
      </c>
      <c r="G22" s="20">
        <f t="shared" si="11"/>
        <v>263</v>
      </c>
      <c r="H22" s="20">
        <f t="shared" si="11"/>
        <v>316</v>
      </c>
      <c r="I22" s="20">
        <f t="shared" si="11"/>
        <v>377</v>
      </c>
      <c r="J22" s="20">
        <f t="shared" si="11"/>
        <v>291</v>
      </c>
      <c r="K22" s="20">
        <f t="shared" si="11"/>
        <v>784</v>
      </c>
      <c r="L22" s="20">
        <f t="shared" si="11"/>
        <v>274</v>
      </c>
      <c r="M22" s="20">
        <f t="shared" ref="M22:S22" si="12">+M16+M18+M20</f>
        <v>43</v>
      </c>
      <c r="N22" s="20">
        <f t="shared" si="12"/>
        <v>326</v>
      </c>
      <c r="O22" s="20">
        <f t="shared" si="12"/>
        <v>197</v>
      </c>
      <c r="P22" s="20">
        <f t="shared" si="12"/>
        <v>17</v>
      </c>
      <c r="Q22" s="20">
        <f t="shared" si="12"/>
        <v>155</v>
      </c>
      <c r="R22" s="20">
        <f t="shared" si="12"/>
        <v>41</v>
      </c>
      <c r="S22" s="20">
        <f t="shared" si="12"/>
        <v>200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4993</v>
      </c>
    </row>
    <row r="23" spans="1:36" s="47" customFormat="1" x14ac:dyDescent="0.25">
      <c r="A23" s="48" t="s">
        <v>26</v>
      </c>
      <c r="B23" s="19">
        <f>+B17+B19+B21</f>
        <v>1424.4799999999998</v>
      </c>
      <c r="C23" s="19">
        <f t="shared" ref="C23:L23" si="14">+C17+C19+C21</f>
        <v>2890.72</v>
      </c>
      <c r="D23" s="19">
        <f t="shared" si="14"/>
        <v>835.19999999999993</v>
      </c>
      <c r="E23" s="19">
        <f t="shared" si="14"/>
        <v>1624</v>
      </c>
      <c r="F23" s="19">
        <f t="shared" si="14"/>
        <v>1155.3599999999999</v>
      </c>
      <c r="G23" s="19">
        <f t="shared" si="14"/>
        <v>1220.32</v>
      </c>
      <c r="H23" s="19">
        <f t="shared" si="14"/>
        <v>1466.24</v>
      </c>
      <c r="I23" s="19">
        <f t="shared" si="14"/>
        <v>1749.28</v>
      </c>
      <c r="J23" s="19">
        <f t="shared" si="14"/>
        <v>1350.24</v>
      </c>
      <c r="K23" s="19">
        <f t="shared" si="14"/>
        <v>3637.7599999999998</v>
      </c>
      <c r="L23" s="19">
        <f t="shared" si="14"/>
        <v>1271.3599999999999</v>
      </c>
      <c r="M23" s="19">
        <f t="shared" ref="M23:S23" si="15">+M17+M19+M21</f>
        <v>199.51999999999998</v>
      </c>
      <c r="N23" s="19">
        <f t="shared" si="15"/>
        <v>1512.6399999999999</v>
      </c>
      <c r="O23" s="19">
        <f t="shared" si="15"/>
        <v>914.07999999999993</v>
      </c>
      <c r="P23" s="19">
        <f t="shared" si="15"/>
        <v>78.88</v>
      </c>
      <c r="Q23" s="19">
        <f t="shared" si="15"/>
        <v>719.19999999999993</v>
      </c>
      <c r="R23" s="19">
        <f t="shared" si="15"/>
        <v>190.23999999999998</v>
      </c>
      <c r="S23" s="19">
        <f t="shared" si="15"/>
        <v>927.99999999999989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23167.52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>
        <v>7.14</v>
      </c>
      <c r="L32" s="36"/>
      <c r="M32" s="37"/>
      <c r="N32" s="37">
        <v>12.33</v>
      </c>
      <c r="O32" s="37"/>
      <c r="P32" s="37"/>
      <c r="Q32" s="37"/>
      <c r="R32" s="37"/>
      <c r="S32" s="37">
        <v>57.52</v>
      </c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76.990000000000009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33.129599999999996</v>
      </c>
      <c r="L33" s="22">
        <f t="shared" si="30"/>
        <v>0</v>
      </c>
      <c r="M33" s="22">
        <f t="shared" ref="M33:R33" si="31">M32*$B$8</f>
        <v>0</v>
      </c>
      <c r="N33" s="22">
        <f t="shared" si="31"/>
        <v>57.211199999999998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266.89280000000002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357.23360000000002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7.14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12.33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57.52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76.990000000000009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33.129599999999996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57.211199999999998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266.89280000000002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357.23360000000002</v>
      </c>
    </row>
    <row r="40" spans="1:34" x14ac:dyDescent="0.25">
      <c r="A40" s="13" t="s">
        <v>43</v>
      </c>
      <c r="B40" s="36">
        <v>56.25</v>
      </c>
      <c r="C40" s="36">
        <v>28.08</v>
      </c>
      <c r="D40" s="36"/>
      <c r="E40" s="36">
        <v>78.55</v>
      </c>
      <c r="F40" s="36"/>
      <c r="G40" s="36">
        <v>60.11</v>
      </c>
      <c r="H40" s="36"/>
      <c r="I40" s="36"/>
      <c r="J40" s="36">
        <v>79.62</v>
      </c>
      <c r="K40" s="36">
        <v>124.23</v>
      </c>
      <c r="L40" s="36"/>
      <c r="M40" s="36"/>
      <c r="N40" s="36"/>
      <c r="O40" s="36"/>
      <c r="P40" s="36"/>
      <c r="Q40" s="36"/>
      <c r="R40" s="36"/>
      <c r="S40" s="36">
        <v>130.54</v>
      </c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557.38</v>
      </c>
    </row>
    <row r="41" spans="1:34" s="47" customFormat="1" x14ac:dyDescent="0.25">
      <c r="A41" s="46" t="s">
        <v>44</v>
      </c>
      <c r="B41" s="22">
        <f>B40*$B$8</f>
        <v>261</v>
      </c>
      <c r="C41" s="22">
        <f t="shared" ref="C41:L41" si="45">C40*$B$8</f>
        <v>130.29119999999998</v>
      </c>
      <c r="D41" s="22">
        <f t="shared" si="45"/>
        <v>0</v>
      </c>
      <c r="E41" s="22">
        <f t="shared" si="45"/>
        <v>364.47199999999998</v>
      </c>
      <c r="F41" s="22">
        <f t="shared" si="45"/>
        <v>0</v>
      </c>
      <c r="G41" s="22">
        <f t="shared" si="45"/>
        <v>278.91039999999998</v>
      </c>
      <c r="H41" s="22">
        <f t="shared" si="45"/>
        <v>0</v>
      </c>
      <c r="I41" s="22">
        <f t="shared" si="45"/>
        <v>0</v>
      </c>
      <c r="J41" s="22">
        <f t="shared" si="45"/>
        <v>369.43680000000001</v>
      </c>
      <c r="K41" s="22">
        <f t="shared" si="45"/>
        <v>576.42719999999997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605.70559999999989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2586.2431999999999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56.25</v>
      </c>
      <c r="C46" s="20">
        <f t="shared" ref="C46:L46" si="54">+C40+C42+C44</f>
        <v>28.08</v>
      </c>
      <c r="D46" s="20">
        <f t="shared" si="54"/>
        <v>0</v>
      </c>
      <c r="E46" s="20">
        <f t="shared" si="54"/>
        <v>78.55</v>
      </c>
      <c r="F46" s="20">
        <f t="shared" si="54"/>
        <v>0</v>
      </c>
      <c r="G46" s="20">
        <f t="shared" si="54"/>
        <v>60.11</v>
      </c>
      <c r="H46" s="20">
        <f t="shared" si="54"/>
        <v>0</v>
      </c>
      <c r="I46" s="20">
        <f t="shared" si="54"/>
        <v>0</v>
      </c>
      <c r="J46" s="20">
        <f t="shared" si="54"/>
        <v>79.62</v>
      </c>
      <c r="K46" s="20">
        <f t="shared" si="54"/>
        <v>124.23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130.54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557.38</v>
      </c>
    </row>
    <row r="47" spans="1:34" s="47" customFormat="1" x14ac:dyDescent="0.25">
      <c r="A47" s="48" t="s">
        <v>48</v>
      </c>
      <c r="B47" s="19">
        <f>+B41+B43+B45</f>
        <v>261</v>
      </c>
      <c r="C47" s="19">
        <f t="shared" ref="C47:L47" si="57">+C41+C43+C45</f>
        <v>130.29119999999998</v>
      </c>
      <c r="D47" s="19">
        <f t="shared" si="57"/>
        <v>0</v>
      </c>
      <c r="E47" s="19">
        <f t="shared" si="57"/>
        <v>364.47199999999998</v>
      </c>
      <c r="F47" s="19">
        <f t="shared" si="57"/>
        <v>0</v>
      </c>
      <c r="G47" s="19">
        <f t="shared" si="57"/>
        <v>278.91039999999998</v>
      </c>
      <c r="H47" s="19">
        <f t="shared" si="57"/>
        <v>0</v>
      </c>
      <c r="I47" s="19">
        <f t="shared" si="57"/>
        <v>0</v>
      </c>
      <c r="J47" s="19">
        <f t="shared" si="57"/>
        <v>369.43680000000001</v>
      </c>
      <c r="K47" s="19">
        <f t="shared" si="57"/>
        <v>576.42719999999997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605.70559999999989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2586.2431999999999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964.31</v>
      </c>
      <c r="C49" s="44">
        <v>965.3</v>
      </c>
      <c r="D49" s="44">
        <v>747.67</v>
      </c>
      <c r="E49" s="44">
        <v>1048.6600000000001</v>
      </c>
      <c r="F49" s="44">
        <v>665.09</v>
      </c>
      <c r="G49" s="44">
        <v>1283.8</v>
      </c>
      <c r="H49" s="44">
        <v>717.65</v>
      </c>
      <c r="I49" s="44">
        <v>1702.39</v>
      </c>
      <c r="J49" s="44">
        <v>1160.0999999999999</v>
      </c>
      <c r="K49" s="44">
        <v>1827.24</v>
      </c>
      <c r="L49" s="44">
        <v>814.98</v>
      </c>
      <c r="M49" s="45">
        <v>142.21</v>
      </c>
      <c r="N49" s="45">
        <v>1268.6300000000001</v>
      </c>
      <c r="O49" s="45">
        <v>77.959999999999994</v>
      </c>
      <c r="P49" s="45">
        <v>153.87</v>
      </c>
      <c r="Q49" s="45">
        <v>686.93</v>
      </c>
      <c r="R49" s="45">
        <v>139.82</v>
      </c>
      <c r="S49" s="45">
        <v>814.16</v>
      </c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15180.769999999999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>
        <v>93.01</v>
      </c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93.01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377.05</v>
      </c>
      <c r="C53" s="44">
        <v>162.69</v>
      </c>
      <c r="D53" s="44">
        <v>297.64999999999998</v>
      </c>
      <c r="E53" s="44">
        <v>230.09</v>
      </c>
      <c r="F53" s="44">
        <v>351.35</v>
      </c>
      <c r="G53" s="44">
        <v>462.64</v>
      </c>
      <c r="H53" s="44"/>
      <c r="I53" s="44">
        <v>379.86</v>
      </c>
      <c r="J53" s="44"/>
      <c r="K53" s="44"/>
      <c r="L53" s="44"/>
      <c r="M53" s="45"/>
      <c r="N53" s="45"/>
      <c r="O53" s="45"/>
      <c r="P53" s="45"/>
      <c r="Q53" s="45"/>
      <c r="R53" s="45">
        <v>1.07</v>
      </c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2262.4</v>
      </c>
    </row>
    <row r="54" spans="1:34" x14ac:dyDescent="0.25">
      <c r="A54" s="17" t="s">
        <v>114</v>
      </c>
      <c r="B54" s="44"/>
      <c r="C54" s="44">
        <v>60.2</v>
      </c>
      <c r="D54" s="44"/>
      <c r="E54" s="44"/>
      <c r="F54" s="44"/>
      <c r="G54" s="44"/>
      <c r="H54" s="44"/>
      <c r="I54" s="44"/>
      <c r="J54" s="44">
        <v>78.48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138.68</v>
      </c>
    </row>
    <row r="55" spans="1:34" x14ac:dyDescent="0.25">
      <c r="A55" s="17" t="s">
        <v>52</v>
      </c>
      <c r="B55" s="44">
        <v>216.91</v>
      </c>
      <c r="C55" s="44"/>
      <c r="D55" s="44">
        <v>115.08</v>
      </c>
      <c r="E55" s="44"/>
      <c r="F55" s="44"/>
      <c r="G55" s="44"/>
      <c r="H55" s="44"/>
      <c r="I55" s="44"/>
      <c r="J55" s="44">
        <v>559.84</v>
      </c>
      <c r="K55" s="44">
        <v>248.53</v>
      </c>
      <c r="L55" s="44"/>
      <c r="M55" s="45"/>
      <c r="N55" s="45">
        <v>287.87</v>
      </c>
      <c r="O55" s="45"/>
      <c r="P55" s="45"/>
      <c r="Q55" s="45"/>
      <c r="R55" s="45">
        <v>11.62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1439.85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>
        <v>2252.1999999999998</v>
      </c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2252.1999999999998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3278.25</v>
      </c>
      <c r="C64" s="53">
        <f t="shared" ref="C64:AG64" si="61">+C15+C23+C31+C39+C47+C48+C49+C50+C51+C52+C53+C54+C55+C56+C57+C58+C59+C60+C61+C62+C63</f>
        <v>4209.2011999999995</v>
      </c>
      <c r="D64" s="53">
        <f t="shared" si="61"/>
        <v>1995.6</v>
      </c>
      <c r="E64" s="53">
        <f t="shared" si="61"/>
        <v>5573.4220000000005</v>
      </c>
      <c r="F64" s="53">
        <f t="shared" si="61"/>
        <v>2171.7999999999997</v>
      </c>
      <c r="G64" s="53">
        <f t="shared" si="61"/>
        <v>3488.6703999999995</v>
      </c>
      <c r="H64" s="53">
        <f t="shared" si="61"/>
        <v>2183.89</v>
      </c>
      <c r="I64" s="53">
        <f t="shared" si="61"/>
        <v>3876.4300000000003</v>
      </c>
      <c r="J64" s="53">
        <f t="shared" si="61"/>
        <v>3518.0967999999998</v>
      </c>
      <c r="K64" s="53">
        <f t="shared" si="61"/>
        <v>6323.0867999999991</v>
      </c>
      <c r="L64" s="53">
        <f t="shared" si="61"/>
        <v>2116.34</v>
      </c>
      <c r="M64" s="53">
        <f t="shared" si="61"/>
        <v>341.73</v>
      </c>
      <c r="N64" s="53">
        <f t="shared" si="61"/>
        <v>3168.1511999999998</v>
      </c>
      <c r="O64" s="53">
        <f t="shared" si="61"/>
        <v>992.04</v>
      </c>
      <c r="P64" s="53">
        <f t="shared" si="61"/>
        <v>232.75</v>
      </c>
      <c r="Q64" s="53">
        <f t="shared" si="61"/>
        <v>1443.1299999999999</v>
      </c>
      <c r="R64" s="53">
        <f t="shared" si="61"/>
        <v>468.75999999999993</v>
      </c>
      <c r="S64" s="53">
        <f t="shared" si="61"/>
        <v>2614.7583999999997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47996.106799999994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8 N</v>
      </c>
      <c r="O66" s="55" t="str">
        <f t="shared" si="62"/>
        <v>CAJA 9 N</v>
      </c>
      <c r="P66" s="55" t="str">
        <f t="shared" si="62"/>
        <v>CAJA 12 D</v>
      </c>
      <c r="Q66" s="55" t="str">
        <f t="shared" si="62"/>
        <v>CAJA 12 N</v>
      </c>
      <c r="R66" s="55" t="str">
        <f t="shared" si="62"/>
        <v>CAJA 14 N</v>
      </c>
      <c r="S66" s="55" t="str">
        <f t="shared" si="62"/>
        <v>CAJA 15 N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3275.81</v>
      </c>
      <c r="C67" s="57">
        <f t="shared" ref="C67:L67" si="63">C12</f>
        <v>4147.2299999999996</v>
      </c>
      <c r="D67" s="57">
        <f t="shared" si="63"/>
        <v>1955.73</v>
      </c>
      <c r="E67" s="57">
        <f t="shared" si="63"/>
        <v>5570.61</v>
      </c>
      <c r="F67" s="57">
        <f t="shared" si="63"/>
        <v>2157.27</v>
      </c>
      <c r="G67" s="57">
        <f t="shared" si="63"/>
        <v>3486.48</v>
      </c>
      <c r="H67" s="57">
        <f t="shared" si="63"/>
        <v>2132.2600000000002</v>
      </c>
      <c r="I67" s="57">
        <f t="shared" si="63"/>
        <v>3860.56</v>
      </c>
      <c r="J67" s="57">
        <f t="shared" si="63"/>
        <v>3450.58</v>
      </c>
      <c r="K67" s="57">
        <f t="shared" si="63"/>
        <v>6301.27</v>
      </c>
      <c r="L67" s="57">
        <f t="shared" si="63"/>
        <v>2161.25</v>
      </c>
      <c r="M67" s="57">
        <f t="shared" ref="M67:AG67" si="64">M12</f>
        <v>340.95</v>
      </c>
      <c r="N67" s="57">
        <f t="shared" si="64"/>
        <v>3165.16</v>
      </c>
      <c r="O67" s="57">
        <f t="shared" si="64"/>
        <v>967.76</v>
      </c>
      <c r="P67" s="57">
        <f t="shared" si="64"/>
        <v>232.06</v>
      </c>
      <c r="Q67" s="57">
        <f t="shared" si="64"/>
        <v>1442.05</v>
      </c>
      <c r="R67" s="57">
        <f t="shared" si="64"/>
        <v>466.82</v>
      </c>
      <c r="S67" s="57">
        <f t="shared" si="64"/>
        <v>2605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47718.850000000006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3275.81</v>
      </c>
      <c r="C69" s="59">
        <f t="shared" ref="C69:L69" si="67">+C67+C68</f>
        <v>4147.2299999999996</v>
      </c>
      <c r="D69" s="59">
        <f t="shared" si="67"/>
        <v>1955.73</v>
      </c>
      <c r="E69" s="59">
        <f t="shared" si="67"/>
        <v>5570.61</v>
      </c>
      <c r="F69" s="59">
        <f t="shared" si="67"/>
        <v>2157.27</v>
      </c>
      <c r="G69" s="59">
        <f t="shared" si="67"/>
        <v>3486.48</v>
      </c>
      <c r="H69" s="59">
        <f t="shared" si="67"/>
        <v>2132.2600000000002</v>
      </c>
      <c r="I69" s="59">
        <f t="shared" si="67"/>
        <v>3860.56</v>
      </c>
      <c r="J69" s="59">
        <f t="shared" si="67"/>
        <v>3450.58</v>
      </c>
      <c r="K69" s="59">
        <f t="shared" si="67"/>
        <v>6301.27</v>
      </c>
      <c r="L69" s="59">
        <f t="shared" si="67"/>
        <v>2161.25</v>
      </c>
      <c r="M69" s="59">
        <f t="shared" ref="M69:AG69" si="68">+M67+M68</f>
        <v>340.95</v>
      </c>
      <c r="N69" s="59">
        <f t="shared" si="68"/>
        <v>3165.16</v>
      </c>
      <c r="O69" s="59">
        <f t="shared" si="68"/>
        <v>967.76</v>
      </c>
      <c r="P69" s="59">
        <f t="shared" si="68"/>
        <v>232.06</v>
      </c>
      <c r="Q69" s="59">
        <f t="shared" si="68"/>
        <v>1442.05</v>
      </c>
      <c r="R69" s="59">
        <f t="shared" si="68"/>
        <v>466.82</v>
      </c>
      <c r="S69" s="59">
        <f t="shared" si="68"/>
        <v>2605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47718.850000000006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2.4400000000000546</v>
      </c>
      <c r="C70" s="57">
        <f t="shared" si="69"/>
        <v>61.971199999999953</v>
      </c>
      <c r="D70" s="57">
        <f t="shared" si="69"/>
        <v>39.869999999999891</v>
      </c>
      <c r="E70" s="57">
        <f t="shared" si="69"/>
        <v>2.8120000000008076</v>
      </c>
      <c r="F70" s="57">
        <f t="shared" si="69"/>
        <v>14.529999999999745</v>
      </c>
      <c r="G70" s="57">
        <f t="shared" si="69"/>
        <v>2.1903999999994994</v>
      </c>
      <c r="H70" s="57">
        <f t="shared" si="69"/>
        <v>51.629999999999654</v>
      </c>
      <c r="I70" s="57">
        <f t="shared" si="69"/>
        <v>15.870000000000346</v>
      </c>
      <c r="J70" s="57">
        <f t="shared" si="69"/>
        <v>67.516799999999876</v>
      </c>
      <c r="K70" s="57">
        <f t="shared" si="69"/>
        <v>21.816799999998693</v>
      </c>
      <c r="L70" s="57">
        <f t="shared" si="69"/>
        <v>-44.909999999999854</v>
      </c>
      <c r="M70" s="57">
        <f t="shared" ref="M70:AG70" si="70">+M64-M69</f>
        <v>0.78000000000002956</v>
      </c>
      <c r="N70" s="57">
        <f t="shared" si="70"/>
        <v>2.9911999999999352</v>
      </c>
      <c r="O70" s="57">
        <f t="shared" si="70"/>
        <v>24.279999999999973</v>
      </c>
      <c r="P70" s="57">
        <f t="shared" si="70"/>
        <v>0.68999999999999773</v>
      </c>
      <c r="Q70" s="57">
        <f t="shared" si="70"/>
        <v>1.0799999999999272</v>
      </c>
      <c r="R70" s="57">
        <f t="shared" si="70"/>
        <v>1.9399999999999409</v>
      </c>
      <c r="S70" s="57">
        <f t="shared" si="70"/>
        <v>9.7583999999997104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277.25679999999818</v>
      </c>
    </row>
    <row r="71" spans="1:34" ht="101.25" customHeight="1" x14ac:dyDescent="0.25">
      <c r="A71" s="77" t="s">
        <v>96</v>
      </c>
      <c r="B71" s="14"/>
      <c r="C71" s="14" t="s">
        <v>121</v>
      </c>
      <c r="D71" s="14" t="s">
        <v>123</v>
      </c>
      <c r="E71" s="14"/>
      <c r="F71" s="14"/>
      <c r="G71" s="14"/>
      <c r="H71" s="14" t="s">
        <v>124</v>
      </c>
      <c r="I71" s="14"/>
      <c r="J71" s="14" t="s">
        <v>125</v>
      </c>
      <c r="K71" s="14" t="s">
        <v>126</v>
      </c>
      <c r="L71" s="14" t="s">
        <v>127</v>
      </c>
      <c r="M71" s="29" t="s">
        <v>128</v>
      </c>
      <c r="N71" s="29"/>
      <c r="O71" s="29" t="s">
        <v>129</v>
      </c>
      <c r="P71" s="29" t="s">
        <v>128</v>
      </c>
      <c r="Q71" s="29"/>
      <c r="R71" s="29"/>
      <c r="S71" s="29" t="s">
        <v>130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122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35" activePane="bottomRight" state="frozen"/>
      <selection pane="topRight" activeCell="B1" sqref="B1"/>
      <selection pane="bottomLeft" activeCell="A5" sqref="A5"/>
      <selection pane="bottomRight" activeCell="AH54" sqref="AH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59</v>
      </c>
      <c r="G11" s="5" t="s">
        <v>63</v>
      </c>
      <c r="H11" s="5" t="s">
        <v>64</v>
      </c>
      <c r="I11" s="5" t="s">
        <v>67</v>
      </c>
      <c r="J11" s="5" t="s">
        <v>68</v>
      </c>
      <c r="K11" s="5" t="s">
        <v>69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1175.76</v>
      </c>
      <c r="C12" s="26">
        <v>3325.54</v>
      </c>
      <c r="D12" s="26">
        <v>1570.98</v>
      </c>
      <c r="E12" s="26">
        <v>2774.4</v>
      </c>
      <c r="F12" s="26">
        <v>1638.89</v>
      </c>
      <c r="G12" s="26">
        <v>974.71</v>
      </c>
      <c r="H12" s="26">
        <v>3489.22</v>
      </c>
      <c r="I12" s="26">
        <v>637.52</v>
      </c>
      <c r="J12" s="26">
        <v>2096.3000000000002</v>
      </c>
      <c r="K12" s="26">
        <v>533.96</v>
      </c>
      <c r="L12" s="26">
        <v>1902.43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20119.71</v>
      </c>
      <c r="AI12" s="26">
        <v>20119.7</v>
      </c>
      <c r="AJ12" s="69">
        <f>+AI12-AH12</f>
        <v>-9.9999999983992893E-3</v>
      </c>
    </row>
    <row r="13" spans="1:36" ht="19.5" customHeight="1" x14ac:dyDescent="0.25">
      <c r="A13" s="25" t="s">
        <v>117</v>
      </c>
      <c r="B13" s="26">
        <v>58</v>
      </c>
      <c r="C13" s="26"/>
      <c r="D13" s="26"/>
      <c r="E13" s="26"/>
      <c r="F13" s="26">
        <v>0</v>
      </c>
      <c r="G13" s="26"/>
      <c r="H13" s="26">
        <v>14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72</v>
      </c>
      <c r="AI13" s="26"/>
      <c r="AJ13" s="69">
        <f>+AI13-AH13</f>
        <v>-72</v>
      </c>
    </row>
    <row r="14" spans="1:36" ht="19.5" customHeight="1" x14ac:dyDescent="0.25">
      <c r="A14" s="25" t="s">
        <v>118</v>
      </c>
      <c r="B14" s="26">
        <v>30</v>
      </c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30</v>
      </c>
      <c r="AI14" s="26"/>
      <c r="AJ14" s="69">
        <f>+AI14-AH14</f>
        <v>-30</v>
      </c>
    </row>
    <row r="15" spans="1:36" x14ac:dyDescent="0.25">
      <c r="A15" s="13" t="s">
        <v>0</v>
      </c>
      <c r="B15" s="23">
        <v>0</v>
      </c>
      <c r="C15" s="23">
        <v>26</v>
      </c>
      <c r="D15" s="23">
        <v>51.5</v>
      </c>
      <c r="E15" s="23">
        <v>77.7</v>
      </c>
      <c r="F15" s="23">
        <v>180</v>
      </c>
      <c r="G15" s="23">
        <v>255.7</v>
      </c>
      <c r="H15" s="23">
        <v>0</v>
      </c>
      <c r="I15" s="23">
        <v>2.5</v>
      </c>
      <c r="J15" s="23"/>
      <c r="K15" s="23">
        <v>16.899999999999999</v>
      </c>
      <c r="L15" s="23">
        <v>11.5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621.79999999999995</v>
      </c>
    </row>
    <row r="16" spans="1:36" s="32" customFormat="1" x14ac:dyDescent="0.25">
      <c r="A16" s="30" t="s">
        <v>20</v>
      </c>
      <c r="B16" s="31">
        <v>113</v>
      </c>
      <c r="C16" s="31">
        <v>302</v>
      </c>
      <c r="D16" s="31">
        <v>123</v>
      </c>
      <c r="E16" s="31">
        <v>296</v>
      </c>
      <c r="F16" s="31">
        <v>119</v>
      </c>
      <c r="G16" s="31">
        <v>55</v>
      </c>
      <c r="H16" s="31">
        <v>411</v>
      </c>
      <c r="I16" s="31">
        <v>53</v>
      </c>
      <c r="J16" s="31">
        <v>244</v>
      </c>
      <c r="K16" s="31">
        <v>30</v>
      </c>
      <c r="L16" s="31">
        <v>178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1924</v>
      </c>
      <c r="AJ16" s="70"/>
    </row>
    <row r="17" spans="1:36" s="47" customFormat="1" x14ac:dyDescent="0.25">
      <c r="A17" s="46" t="s">
        <v>27</v>
      </c>
      <c r="B17" s="22">
        <f>B16*$B$8</f>
        <v>524.31999999999994</v>
      </c>
      <c r="C17" s="22">
        <f>C16*$B$8</f>
        <v>1401.28</v>
      </c>
      <c r="D17" s="22">
        <f t="shared" ref="D17:AG17" si="2">D16*$B$8</f>
        <v>570.71999999999991</v>
      </c>
      <c r="E17" s="22">
        <f t="shared" si="2"/>
        <v>1373.4399999999998</v>
      </c>
      <c r="F17" s="22">
        <f t="shared" si="2"/>
        <v>552.16</v>
      </c>
      <c r="G17" s="22">
        <f t="shared" si="2"/>
        <v>255.2</v>
      </c>
      <c r="H17" s="22">
        <f t="shared" si="2"/>
        <v>1907.04</v>
      </c>
      <c r="I17" s="22">
        <f t="shared" si="2"/>
        <v>245.92</v>
      </c>
      <c r="J17" s="22">
        <f t="shared" si="2"/>
        <v>1132.1599999999999</v>
      </c>
      <c r="K17" s="22">
        <f t="shared" si="2"/>
        <v>139.19999999999999</v>
      </c>
      <c r="L17" s="22">
        <f t="shared" si="2"/>
        <v>825.92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8927.3599999999988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113</v>
      </c>
      <c r="C22" s="20">
        <f t="shared" ref="C22:AG23" si="5">+C16+C18+C20</f>
        <v>302</v>
      </c>
      <c r="D22" s="20">
        <f t="shared" si="5"/>
        <v>123</v>
      </c>
      <c r="E22" s="20">
        <f t="shared" si="5"/>
        <v>296</v>
      </c>
      <c r="F22" s="20">
        <f t="shared" si="5"/>
        <v>119</v>
      </c>
      <c r="G22" s="20">
        <f t="shared" si="5"/>
        <v>55</v>
      </c>
      <c r="H22" s="20">
        <f t="shared" si="5"/>
        <v>411</v>
      </c>
      <c r="I22" s="20">
        <f t="shared" si="5"/>
        <v>53</v>
      </c>
      <c r="J22" s="20">
        <f t="shared" si="5"/>
        <v>244</v>
      </c>
      <c r="K22" s="20">
        <f t="shared" si="5"/>
        <v>30</v>
      </c>
      <c r="L22" s="20">
        <f t="shared" si="5"/>
        <v>178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1924</v>
      </c>
    </row>
    <row r="23" spans="1:36" s="47" customFormat="1" x14ac:dyDescent="0.25">
      <c r="A23" s="48" t="s">
        <v>26</v>
      </c>
      <c r="B23" s="19">
        <f>+B17+B19+B21</f>
        <v>524.31999999999994</v>
      </c>
      <c r="C23" s="19">
        <f t="shared" si="5"/>
        <v>1401.28</v>
      </c>
      <c r="D23" s="19">
        <f t="shared" si="5"/>
        <v>570.71999999999991</v>
      </c>
      <c r="E23" s="19">
        <f t="shared" si="5"/>
        <v>1373.4399999999998</v>
      </c>
      <c r="F23" s="19">
        <f t="shared" si="5"/>
        <v>552.16</v>
      </c>
      <c r="G23" s="19">
        <f t="shared" si="5"/>
        <v>255.2</v>
      </c>
      <c r="H23" s="19">
        <f t="shared" si="5"/>
        <v>1907.04</v>
      </c>
      <c r="I23" s="19">
        <f t="shared" si="5"/>
        <v>245.92</v>
      </c>
      <c r="J23" s="19">
        <f t="shared" si="5"/>
        <v>1132.1599999999999</v>
      </c>
      <c r="K23" s="19">
        <f t="shared" si="5"/>
        <v>139.19999999999999</v>
      </c>
      <c r="L23" s="19">
        <f t="shared" si="5"/>
        <v>825.92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8927.3599999999988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>
        <v>20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92.8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92.8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20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20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92.8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92.8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>
        <v>7.77</v>
      </c>
      <c r="K40" s="36"/>
      <c r="L40" s="36">
        <v>9.8000000000000007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17.57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36.052799999999998</v>
      </c>
      <c r="K41" s="22">
        <f t="shared" si="16"/>
        <v>0</v>
      </c>
      <c r="L41" s="22">
        <f t="shared" si="16"/>
        <v>45.472000000000001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81.524799999999999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7.77</v>
      </c>
      <c r="K46" s="20">
        <f t="shared" si="19"/>
        <v>0</v>
      </c>
      <c r="L46" s="20">
        <f t="shared" si="19"/>
        <v>9.8000000000000007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17.57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36.052799999999998</v>
      </c>
      <c r="K47" s="19">
        <f t="shared" si="19"/>
        <v>0</v>
      </c>
      <c r="L47" s="19">
        <f t="shared" si="19"/>
        <v>45.472000000000001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81.524799999999999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602.22</v>
      </c>
      <c r="C49" s="44">
        <v>1426.83</v>
      </c>
      <c r="D49" s="44">
        <v>857.68</v>
      </c>
      <c r="E49" s="44">
        <v>1110.3699999999999</v>
      </c>
      <c r="F49" s="44">
        <v>601.39</v>
      </c>
      <c r="G49" s="44">
        <v>365.57</v>
      </c>
      <c r="H49" s="44">
        <v>887.97</v>
      </c>
      <c r="I49" s="44">
        <v>371.95</v>
      </c>
      <c r="J49" s="44">
        <v>1009.67</v>
      </c>
      <c r="K49" s="44">
        <v>252.25</v>
      </c>
      <c r="L49" s="44">
        <v>560.42999999999995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8046.33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410.49</v>
      </c>
      <c r="D53" s="44">
        <v>92.15</v>
      </c>
      <c r="E53" s="44">
        <v>196.28</v>
      </c>
      <c r="F53" s="44">
        <v>283.76</v>
      </c>
      <c r="G53" s="44">
        <v>100.28</v>
      </c>
      <c r="H53" s="44">
        <v>664.45</v>
      </c>
      <c r="I53" s="44"/>
      <c r="J53" s="44"/>
      <c r="K53" s="44">
        <v>45.03</v>
      </c>
      <c r="L53" s="44">
        <v>370.44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2162.88</v>
      </c>
    </row>
    <row r="54" spans="1:34" x14ac:dyDescent="0.25">
      <c r="A54" s="17" t="s">
        <v>114</v>
      </c>
      <c r="B54" s="44"/>
      <c r="C54" s="44">
        <v>11.62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11.62</v>
      </c>
    </row>
    <row r="55" spans="1:34" x14ac:dyDescent="0.25">
      <c r="A55" s="17" t="s">
        <v>52</v>
      </c>
      <c r="B55" s="44">
        <v>154.19</v>
      </c>
      <c r="C55" s="44">
        <v>52.5</v>
      </c>
      <c r="D55" s="44"/>
      <c r="E55" s="44">
        <v>20.59</v>
      </c>
      <c r="F55" s="44">
        <v>23.75</v>
      </c>
      <c r="G55" s="44"/>
      <c r="H55" s="44">
        <v>62.5</v>
      </c>
      <c r="I55" s="44">
        <v>19.489999999999998</v>
      </c>
      <c r="J55" s="44"/>
      <c r="K55" s="44">
        <v>82.59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415.61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1280.73</v>
      </c>
      <c r="C64" s="53">
        <f t="shared" ref="C64:AG64" si="21">+C15+C23+C31+C39+C47+C48+C49+C50+C51+C52+C53+C54+C55+C56+C57+C58+C59+C60+C61+C62+C63</f>
        <v>3328.7199999999993</v>
      </c>
      <c r="D64" s="53">
        <f t="shared" si="21"/>
        <v>1572.05</v>
      </c>
      <c r="E64" s="53">
        <f t="shared" si="21"/>
        <v>2778.38</v>
      </c>
      <c r="F64" s="53">
        <f t="shared" si="21"/>
        <v>1641.06</v>
      </c>
      <c r="G64" s="53">
        <f t="shared" si="21"/>
        <v>976.75</v>
      </c>
      <c r="H64" s="53">
        <f t="shared" si="21"/>
        <v>3521.96</v>
      </c>
      <c r="I64" s="53">
        <f t="shared" si="21"/>
        <v>639.86</v>
      </c>
      <c r="J64" s="53">
        <f t="shared" si="21"/>
        <v>2177.8827999999999</v>
      </c>
      <c r="K64" s="53">
        <f t="shared" si="21"/>
        <v>535.97</v>
      </c>
      <c r="L64" s="53">
        <f t="shared" si="21"/>
        <v>1906.5619999999999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20359.924800000001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6 D</v>
      </c>
      <c r="H66" s="55" t="str">
        <f t="shared" si="22"/>
        <v>CAJA 6 N</v>
      </c>
      <c r="I66" s="55" t="str">
        <f t="shared" si="22"/>
        <v>CAJA 8 D</v>
      </c>
      <c r="J66" s="55" t="str">
        <f t="shared" si="22"/>
        <v>CAJA 8 N</v>
      </c>
      <c r="K66" s="55" t="str">
        <f t="shared" si="22"/>
        <v>CAJA 9 D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1175.76</v>
      </c>
      <c r="C67" s="57">
        <f t="shared" ref="C67:L67" si="23">C12</f>
        <v>3325.54</v>
      </c>
      <c r="D67" s="57">
        <f t="shared" si="23"/>
        <v>1570.98</v>
      </c>
      <c r="E67" s="57">
        <f t="shared" si="23"/>
        <v>2774.4</v>
      </c>
      <c r="F67" s="57">
        <f t="shared" si="23"/>
        <v>1638.89</v>
      </c>
      <c r="G67" s="57">
        <f t="shared" si="23"/>
        <v>974.71</v>
      </c>
      <c r="H67" s="57">
        <f t="shared" si="23"/>
        <v>3489.22</v>
      </c>
      <c r="I67" s="57">
        <f t="shared" si="23"/>
        <v>637.52</v>
      </c>
      <c r="J67" s="57">
        <f t="shared" si="23"/>
        <v>2096.3000000000002</v>
      </c>
      <c r="K67" s="57">
        <f t="shared" si="23"/>
        <v>533.96</v>
      </c>
      <c r="L67" s="57">
        <f t="shared" si="23"/>
        <v>1902.43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20119.71</v>
      </c>
    </row>
    <row r="68" spans="1:34" s="47" customFormat="1" x14ac:dyDescent="0.25">
      <c r="A68" s="58" t="s">
        <v>93</v>
      </c>
      <c r="B68" s="59">
        <f t="shared" ref="B68:AG68" si="24">+B13+B14</f>
        <v>88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14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102</v>
      </c>
    </row>
    <row r="69" spans="1:34" s="47" customFormat="1" x14ac:dyDescent="0.25">
      <c r="A69" s="58" t="s">
        <v>94</v>
      </c>
      <c r="B69" s="59">
        <f>+B67+B68</f>
        <v>1263.76</v>
      </c>
      <c r="C69" s="59">
        <f t="shared" ref="C69:AG69" si="25">+C67+C68</f>
        <v>3325.54</v>
      </c>
      <c r="D69" s="59">
        <f t="shared" si="25"/>
        <v>1570.98</v>
      </c>
      <c r="E69" s="59">
        <f t="shared" si="25"/>
        <v>2774.4</v>
      </c>
      <c r="F69" s="59">
        <f t="shared" si="25"/>
        <v>1638.89</v>
      </c>
      <c r="G69" s="59">
        <f t="shared" si="25"/>
        <v>974.71</v>
      </c>
      <c r="H69" s="59">
        <f t="shared" si="25"/>
        <v>3503.22</v>
      </c>
      <c r="I69" s="59">
        <f t="shared" si="25"/>
        <v>637.52</v>
      </c>
      <c r="J69" s="59">
        <f t="shared" si="25"/>
        <v>2096.3000000000002</v>
      </c>
      <c r="K69" s="59">
        <f t="shared" si="25"/>
        <v>533.96</v>
      </c>
      <c r="L69" s="59">
        <f t="shared" si="25"/>
        <v>1902.43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20221.71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16.970000000000027</v>
      </c>
      <c r="C70" s="57">
        <f t="shared" si="26"/>
        <v>3.1799999999993815</v>
      </c>
      <c r="D70" s="57">
        <f t="shared" si="26"/>
        <v>1.0699999999999363</v>
      </c>
      <c r="E70" s="57">
        <f t="shared" si="26"/>
        <v>3.9800000000000182</v>
      </c>
      <c r="F70" s="57">
        <f t="shared" si="26"/>
        <v>2.1699999999998454</v>
      </c>
      <c r="G70" s="57">
        <f t="shared" si="26"/>
        <v>2.0399999999999636</v>
      </c>
      <c r="H70" s="57">
        <f t="shared" si="26"/>
        <v>18.740000000000236</v>
      </c>
      <c r="I70" s="57">
        <f t="shared" si="26"/>
        <v>2.3400000000000318</v>
      </c>
      <c r="J70" s="57">
        <f t="shared" si="26"/>
        <v>81.582799999999679</v>
      </c>
      <c r="K70" s="57">
        <f t="shared" si="26"/>
        <v>2.0099999999999909</v>
      </c>
      <c r="L70" s="57">
        <f t="shared" si="26"/>
        <v>4.1319999999998345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138.21479999999895</v>
      </c>
    </row>
    <row r="71" spans="1:34" ht="112.5" customHeight="1" x14ac:dyDescent="0.25">
      <c r="A71" s="77" t="s">
        <v>96</v>
      </c>
      <c r="B71" s="14" t="s">
        <v>131</v>
      </c>
      <c r="C71" s="14"/>
      <c r="D71" s="14"/>
      <c r="E71" s="14"/>
      <c r="F71" s="14" t="s">
        <v>134</v>
      </c>
      <c r="G71" s="14"/>
      <c r="H71" s="14" t="s">
        <v>135</v>
      </c>
      <c r="I71" s="14"/>
      <c r="J71" s="14" t="s">
        <v>137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132</v>
      </c>
      <c r="H72" s="12" t="s">
        <v>136</v>
      </c>
      <c r="AH72" s="47"/>
    </row>
    <row r="73" spans="1:34" x14ac:dyDescent="0.25">
      <c r="B73" s="12" t="s">
        <v>133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3" activePane="bottomRight" state="frozen"/>
      <selection pane="topRight" activeCell="B1" sqref="B1"/>
      <selection pane="bottomLeft" activeCell="A5" sqref="A5"/>
      <selection pane="bottomRight" activeCell="B15" sqref="B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60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220.26</v>
      </c>
      <c r="C12" s="26">
        <v>2671.03</v>
      </c>
      <c r="D12" s="26">
        <v>1550.25</v>
      </c>
      <c r="E12" s="26">
        <v>1553.04</v>
      </c>
      <c r="F12" s="26">
        <v>1128.46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7123.04</v>
      </c>
      <c r="AI12" s="26">
        <v>7123.03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174.25</v>
      </c>
      <c r="D15" s="23">
        <v>176.95</v>
      </c>
      <c r="E15" s="23">
        <v>17.5</v>
      </c>
      <c r="F15" s="23">
        <v>19.5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388.2</v>
      </c>
    </row>
    <row r="16" spans="1:36" s="32" customFormat="1" x14ac:dyDescent="0.25">
      <c r="A16" s="30" t="s">
        <v>20</v>
      </c>
      <c r="B16" s="31">
        <v>31</v>
      </c>
      <c r="C16" s="31">
        <v>211</v>
      </c>
      <c r="D16" s="31">
        <v>107</v>
      </c>
      <c r="E16" s="31">
        <v>131</v>
      </c>
      <c r="F16" s="31">
        <v>143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623</v>
      </c>
      <c r="AJ16" s="70"/>
    </row>
    <row r="17" spans="1:36" s="47" customFormat="1" x14ac:dyDescent="0.25">
      <c r="A17" s="46" t="s">
        <v>27</v>
      </c>
      <c r="B17" s="22">
        <f>B16*$B$8</f>
        <v>143.84</v>
      </c>
      <c r="C17" s="22">
        <f>C16*$B$8</f>
        <v>979.04</v>
      </c>
      <c r="D17" s="22">
        <f t="shared" ref="D17:AG17" si="2">D16*$B$8</f>
        <v>496.47999999999996</v>
      </c>
      <c r="E17" s="22">
        <f t="shared" si="2"/>
        <v>607.83999999999992</v>
      </c>
      <c r="F17" s="22">
        <f t="shared" si="2"/>
        <v>663.52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2890.72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</v>
      </c>
      <c r="C22" s="20">
        <f t="shared" ref="C22:AG23" si="5">+C16+C18+C20</f>
        <v>211</v>
      </c>
      <c r="D22" s="20">
        <f t="shared" si="5"/>
        <v>107</v>
      </c>
      <c r="E22" s="20">
        <f t="shared" si="5"/>
        <v>131</v>
      </c>
      <c r="F22" s="20">
        <f t="shared" si="5"/>
        <v>143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623</v>
      </c>
    </row>
    <row r="23" spans="1:36" s="47" customFormat="1" x14ac:dyDescent="0.25">
      <c r="A23" s="48" t="s">
        <v>26</v>
      </c>
      <c r="B23" s="19">
        <f>+B17+B19+B21</f>
        <v>143.84</v>
      </c>
      <c r="C23" s="19">
        <f t="shared" si="5"/>
        <v>979.04</v>
      </c>
      <c r="D23" s="19">
        <f t="shared" si="5"/>
        <v>496.47999999999996</v>
      </c>
      <c r="E23" s="19">
        <f t="shared" si="5"/>
        <v>607.83999999999992</v>
      </c>
      <c r="F23" s="19">
        <f t="shared" si="5"/>
        <v>663.52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2890.72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25.17</v>
      </c>
      <c r="C49" s="44">
        <v>973.27</v>
      </c>
      <c r="D49" s="44">
        <v>754.5</v>
      </c>
      <c r="E49" s="44">
        <v>668.8</v>
      </c>
      <c r="F49" s="44">
        <v>327.06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2748.7999999999997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63.6</v>
      </c>
      <c r="C53" s="44">
        <v>363.11</v>
      </c>
      <c r="D53" s="44">
        <v>122.72</v>
      </c>
      <c r="E53" s="44">
        <v>258.42</v>
      </c>
      <c r="F53" s="44">
        <v>120.42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928.2700000000001</v>
      </c>
    </row>
    <row r="54" spans="1:34" x14ac:dyDescent="0.25">
      <c r="A54" s="17" t="s">
        <v>114</v>
      </c>
      <c r="B54" s="44"/>
      <c r="C54" s="44">
        <v>90.26</v>
      </c>
      <c r="D54" s="44"/>
      <c r="E54" s="44">
        <v>2.78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93.04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232.60999999999999</v>
      </c>
      <c r="C64" s="53">
        <f t="shared" ref="C64:AG64" si="21">+C15+C23+C31+C39+C47+C48+C49+C50+C51+C52+C53+C54+C55+C56+C57+C58+C59+C60+C61+C62+C63</f>
        <v>2579.9300000000003</v>
      </c>
      <c r="D64" s="53">
        <f t="shared" si="21"/>
        <v>1550.6499999999999</v>
      </c>
      <c r="E64" s="53">
        <f t="shared" si="21"/>
        <v>1555.34</v>
      </c>
      <c r="F64" s="53">
        <f t="shared" si="21"/>
        <v>1130.5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7049.0300000000007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4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220.26</v>
      </c>
      <c r="C67" s="57">
        <f t="shared" ref="C67:L67" si="23">C12</f>
        <v>2671.03</v>
      </c>
      <c r="D67" s="57">
        <f t="shared" si="23"/>
        <v>1550.25</v>
      </c>
      <c r="E67" s="57">
        <f t="shared" si="23"/>
        <v>1553.04</v>
      </c>
      <c r="F67" s="57">
        <f t="shared" si="23"/>
        <v>1128.46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7123.04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220.26</v>
      </c>
      <c r="C69" s="59">
        <f t="shared" ref="C69:AG69" si="25">+C67+C68</f>
        <v>2671.03</v>
      </c>
      <c r="D69" s="59">
        <f t="shared" si="25"/>
        <v>1550.25</v>
      </c>
      <c r="E69" s="59">
        <f t="shared" si="25"/>
        <v>1553.04</v>
      </c>
      <c r="F69" s="59">
        <f t="shared" si="25"/>
        <v>1128.46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7123.04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12.349999999999994</v>
      </c>
      <c r="C70" s="57">
        <f t="shared" si="26"/>
        <v>-91.099999999999909</v>
      </c>
      <c r="D70" s="57">
        <f t="shared" si="26"/>
        <v>0.39999999999986358</v>
      </c>
      <c r="E70" s="57">
        <f t="shared" si="26"/>
        <v>2.2999999999999545</v>
      </c>
      <c r="F70" s="57">
        <f t="shared" si="26"/>
        <v>2.0399999999999636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-74.010000000000133</v>
      </c>
    </row>
    <row r="71" spans="1:34" ht="95.25" customHeight="1" x14ac:dyDescent="0.25">
      <c r="A71" s="77" t="s">
        <v>96</v>
      </c>
      <c r="B71" s="14" t="s">
        <v>138</v>
      </c>
      <c r="C71" s="14" t="s">
        <v>139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C72" s="12" t="s">
        <v>140</v>
      </c>
      <c r="AH72" s="47"/>
    </row>
    <row r="73" spans="1:34" x14ac:dyDescent="0.25">
      <c r="C73" s="12" t="s">
        <v>141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52" activePane="bottomRight" state="frozen"/>
      <selection pane="topRight" activeCell="B1" sqref="B1"/>
      <selection pane="bottomLeft" activeCell="A5" sqref="A5"/>
      <selection pane="bottomRight" activeCell="AI49" sqref="AI49:AJ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2260.4</v>
      </c>
      <c r="C12" s="26">
        <v>1712.72</v>
      </c>
      <c r="D12" s="26">
        <v>1605.99</v>
      </c>
      <c r="E12" s="26">
        <v>1219.4100000000001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6798.5199999999995</v>
      </c>
      <c r="AI12" s="26"/>
      <c r="AJ12" s="69">
        <f>+AI12-AH12</f>
        <v>-6798.5199999999995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123.6</v>
      </c>
      <c r="C15" s="23">
        <v>225.5</v>
      </c>
      <c r="D15" s="23">
        <v>163.19999999999999</v>
      </c>
      <c r="E15" s="23">
        <v>127.5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639.79999999999995</v>
      </c>
    </row>
    <row r="16" spans="1:36" s="32" customFormat="1" x14ac:dyDescent="0.25">
      <c r="A16" s="30" t="s">
        <v>20</v>
      </c>
      <c r="B16" s="31">
        <v>208</v>
      </c>
      <c r="C16" s="31">
        <v>54</v>
      </c>
      <c r="D16" s="31">
        <v>28</v>
      </c>
      <c r="E16" s="31">
        <v>55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345</v>
      </c>
      <c r="AJ16" s="70"/>
    </row>
    <row r="17" spans="1:36" s="47" customFormat="1" x14ac:dyDescent="0.25">
      <c r="A17" s="46" t="s">
        <v>27</v>
      </c>
      <c r="B17" s="22">
        <f>B16*$B$8</f>
        <v>965.11999999999989</v>
      </c>
      <c r="C17" s="22">
        <f>C16*$B$8</f>
        <v>250.55999999999997</v>
      </c>
      <c r="D17" s="22">
        <f t="shared" ref="D17:AG17" si="2">D16*$B$8</f>
        <v>129.91999999999999</v>
      </c>
      <c r="E17" s="22">
        <f t="shared" si="2"/>
        <v>255.2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1600.8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208</v>
      </c>
      <c r="C22" s="20">
        <f t="shared" ref="C22:AG23" si="5">+C16+C18+C20</f>
        <v>54</v>
      </c>
      <c r="D22" s="20">
        <f t="shared" si="5"/>
        <v>28</v>
      </c>
      <c r="E22" s="20">
        <f t="shared" si="5"/>
        <v>55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345</v>
      </c>
    </row>
    <row r="23" spans="1:36" s="47" customFormat="1" x14ac:dyDescent="0.25">
      <c r="A23" s="48" t="s">
        <v>26</v>
      </c>
      <c r="B23" s="19">
        <f>+B17+B19+B21</f>
        <v>965.11999999999989</v>
      </c>
      <c r="C23" s="19">
        <f t="shared" si="5"/>
        <v>250.55999999999997</v>
      </c>
      <c r="D23" s="19">
        <f t="shared" si="5"/>
        <v>129.91999999999999</v>
      </c>
      <c r="E23" s="19">
        <f t="shared" si="5"/>
        <v>255.2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1600.8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9.1300000000000008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9.1300000000000008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42.363199999999999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42.363199999999999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9.1300000000000008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9.1300000000000008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42.363199999999999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42.363199999999999</v>
      </c>
    </row>
    <row r="40" spans="1:34" x14ac:dyDescent="0.25">
      <c r="A40" s="13" t="s">
        <v>43</v>
      </c>
      <c r="B40" s="36"/>
      <c r="C40" s="36"/>
      <c r="D40" s="36"/>
      <c r="E40" s="36">
        <v>22.31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22.31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103.51839999999999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103.51839999999999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22.31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22.31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103.51839999999999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103.51839999999999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647.99</v>
      </c>
      <c r="C49" s="44">
        <v>655.09</v>
      </c>
      <c r="D49" s="44">
        <v>875.27</v>
      </c>
      <c r="E49" s="44">
        <v>474.55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2652.9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514.85</v>
      </c>
      <c r="C53" s="44">
        <v>562.75</v>
      </c>
      <c r="D53" s="44">
        <v>437.83</v>
      </c>
      <c r="E53" s="44">
        <v>217.06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1732.4899999999998</v>
      </c>
    </row>
    <row r="54" spans="1:34" x14ac:dyDescent="0.25">
      <c r="A54" s="17" t="s">
        <v>114</v>
      </c>
      <c r="B54" s="44"/>
      <c r="C54" s="44">
        <v>8.0500000000000007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8.0500000000000007</v>
      </c>
    </row>
    <row r="55" spans="1:34" x14ac:dyDescent="0.25">
      <c r="A55" s="17" t="s">
        <v>52</v>
      </c>
      <c r="B55" s="44">
        <v>11.33</v>
      </c>
      <c r="C55" s="44">
        <v>12.72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24.05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2262.89</v>
      </c>
      <c r="C64" s="53">
        <f t="shared" ref="C64:AG64" si="21">+C15+C23+C31+C39+C47+C48+C49+C50+C51+C52+C53+C54+C55+C56+C57+C58+C59+C60+C61+C62+C63</f>
        <v>1714.67</v>
      </c>
      <c r="D64" s="53">
        <f t="shared" si="21"/>
        <v>1606.2199999999998</v>
      </c>
      <c r="E64" s="53">
        <f t="shared" si="21"/>
        <v>1220.1915999999999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6803.9715999999999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2260.4</v>
      </c>
      <c r="C67" s="57">
        <f t="shared" ref="C67:L67" si="23">C12</f>
        <v>1712.72</v>
      </c>
      <c r="D67" s="57">
        <f t="shared" si="23"/>
        <v>1605.99</v>
      </c>
      <c r="E67" s="57">
        <f t="shared" si="23"/>
        <v>1219.4100000000001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6798.5199999999995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2260.4</v>
      </c>
      <c r="C69" s="59">
        <f t="shared" ref="C69:AG69" si="25">+C67+C68</f>
        <v>1712.72</v>
      </c>
      <c r="D69" s="59">
        <f t="shared" si="25"/>
        <v>1605.99</v>
      </c>
      <c r="E69" s="59">
        <f t="shared" si="25"/>
        <v>1219.4100000000001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6798.5199999999995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2.4899999999997817</v>
      </c>
      <c r="C70" s="57">
        <f t="shared" si="26"/>
        <v>1.9500000000000455</v>
      </c>
      <c r="D70" s="57">
        <f t="shared" si="26"/>
        <v>0.22999999999979082</v>
      </c>
      <c r="E70" s="57">
        <f t="shared" si="26"/>
        <v>0.78159999999979846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5.4515999999994165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8" activePane="bottomRight" state="frozen"/>
      <selection pane="topRight" activeCell="B1" sqref="B1"/>
      <selection pane="bottomLeft" activeCell="A5" sqref="A5"/>
      <selection pane="bottomRight" activeCell="A77" sqref="A7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1130.83</v>
      </c>
      <c r="C12" s="26">
        <v>1639.6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2770.43</v>
      </c>
      <c r="AI12" s="26">
        <v>2770.43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50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50</v>
      </c>
    </row>
    <row r="16" spans="1:36" s="32" customFormat="1" x14ac:dyDescent="0.25">
      <c r="A16" s="30" t="s">
        <v>20</v>
      </c>
      <c r="B16" s="31">
        <v>135</v>
      </c>
      <c r="C16" s="31">
        <v>163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298</v>
      </c>
      <c r="AJ16" s="70"/>
    </row>
    <row r="17" spans="1:36" s="47" customFormat="1" x14ac:dyDescent="0.25">
      <c r="A17" s="46" t="s">
        <v>27</v>
      </c>
      <c r="B17" s="22">
        <f>B16*$B$8</f>
        <v>626.4</v>
      </c>
      <c r="C17" s="22">
        <f>C16*$B$8</f>
        <v>756.31999999999994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1382.7199999999998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135</v>
      </c>
      <c r="C22" s="20">
        <f t="shared" ref="C22:AG23" si="5">+C16+C18+C20</f>
        <v>163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298</v>
      </c>
    </row>
    <row r="23" spans="1:36" s="47" customFormat="1" x14ac:dyDescent="0.25">
      <c r="A23" s="48" t="s">
        <v>26</v>
      </c>
      <c r="B23" s="19">
        <f>+B17+B19+B21</f>
        <v>626.4</v>
      </c>
      <c r="C23" s="19">
        <f t="shared" si="5"/>
        <v>756.31999999999994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1382.7199999999998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33.5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33.5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155.44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155.44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33.5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33.5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155.44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155.44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498.23</v>
      </c>
      <c r="C49" s="44">
        <f>314.33+292.53</f>
        <v>606.8599999999999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1105.0899999999999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19.329999999999998</v>
      </c>
      <c r="C53" s="44">
        <v>45.86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65.19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35.44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35.44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1143.96</v>
      </c>
      <c r="C64" s="53">
        <f t="shared" ref="C64:AG64" si="21">+C15+C23+C31+C39+C47+C48+C49+C50+C51+C52+C53+C54+C55+C56+C57+C58+C59+C60+C61+C62+C63</f>
        <v>1649.9199999999998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2793.88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1130.83</v>
      </c>
      <c r="C67" s="57">
        <f t="shared" ref="C67:L67" si="23">C12</f>
        <v>1639.6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2770.43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</v>
      </c>
    </row>
    <row r="69" spans="1:34" s="47" customFormat="1" x14ac:dyDescent="0.25">
      <c r="A69" s="58" t="s">
        <v>94</v>
      </c>
      <c r="B69" s="59">
        <f>+B67+B68</f>
        <v>1130.83</v>
      </c>
      <c r="C69" s="59">
        <f t="shared" ref="C69:AG69" si="25">+C67+C68</f>
        <v>1645.6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2776.43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13.130000000000109</v>
      </c>
      <c r="C70" s="57">
        <f t="shared" si="26"/>
        <v>4.3199999999999363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17.450000000000045</v>
      </c>
    </row>
    <row r="71" spans="1:34" ht="102.75" customHeight="1" x14ac:dyDescent="0.25">
      <c r="A71" s="77" t="s">
        <v>96</v>
      </c>
      <c r="B71" s="14" t="s">
        <v>142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10" activePane="bottomRight" state="frozen"/>
      <selection pane="topRight" activeCell="B1" sqref="B1"/>
      <selection pane="bottomLeft" activeCell="A5" sqref="A5"/>
      <selection pane="bottomRight" activeCell="C54" sqref="C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44581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810.8</v>
      </c>
      <c r="C12" s="26">
        <v>502.42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1313.22</v>
      </c>
      <c r="AI12" s="26"/>
      <c r="AJ12" s="69">
        <f>+AI12-AH12</f>
        <v>-1313.22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</v>
      </c>
    </row>
    <row r="16" spans="1:36" s="32" customFormat="1" x14ac:dyDescent="0.25">
      <c r="A16" s="30" t="s">
        <v>20</v>
      </c>
      <c r="B16" s="31">
        <v>76</v>
      </c>
      <c r="C16" s="31">
        <v>70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146</v>
      </c>
      <c r="AJ16" s="70"/>
    </row>
    <row r="17" spans="1:36" s="47" customFormat="1" x14ac:dyDescent="0.25">
      <c r="A17" s="46" t="s">
        <v>27</v>
      </c>
      <c r="B17" s="22">
        <f>B16*$B$8</f>
        <v>353.40000000000003</v>
      </c>
      <c r="C17" s="22">
        <f>C16*$B$8</f>
        <v>325.5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678.90000000000009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76</v>
      </c>
      <c r="C22" s="20">
        <f t="shared" ref="C22:AG23" si="5">+C16+C18+C20</f>
        <v>70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146</v>
      </c>
    </row>
    <row r="23" spans="1:36" s="47" customFormat="1" x14ac:dyDescent="0.25">
      <c r="A23" s="48" t="s">
        <v>26</v>
      </c>
      <c r="B23" s="19">
        <f>+B17+B19+B21</f>
        <v>353.40000000000003</v>
      </c>
      <c r="C23" s="19">
        <f t="shared" si="5"/>
        <v>325.5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678.90000000000009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8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8</v>
      </c>
    </row>
    <row r="33" spans="1:34" s="47" customFormat="1" x14ac:dyDescent="0.25">
      <c r="A33" s="46" t="s">
        <v>35</v>
      </c>
      <c r="B33" s="22">
        <f>B32*$B$8</f>
        <v>37.200000000000003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37.200000000000003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8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</v>
      </c>
    </row>
    <row r="39" spans="1:34" s="47" customFormat="1" x14ac:dyDescent="0.25">
      <c r="A39" s="48" t="s">
        <v>42</v>
      </c>
      <c r="B39" s="19">
        <f>+B33+B35+B37</f>
        <v>37.200000000000003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37.200000000000003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320.35000000000002</v>
      </c>
      <c r="C49" s="44">
        <v>154.84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475.19000000000005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104.44</v>
      </c>
      <c r="C53" s="44">
        <v>17.579999999999998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122.02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815.3900000000001</v>
      </c>
      <c r="C64" s="53">
        <f t="shared" ref="C64:AG64" si="21">+C15+C23+C31+C39+C47+C48+C49+C50+C51+C52+C53+C54+C55+C56+C57+C58+C59+C60+C61+C62+C63</f>
        <v>502.92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1318.3100000000002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810.8</v>
      </c>
      <c r="C67" s="57">
        <f t="shared" ref="C67:L67" si="23">C12</f>
        <v>502.42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1313.22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810.8</v>
      </c>
      <c r="C69" s="59">
        <f t="shared" ref="C69:AG69" si="25">+C67+C68</f>
        <v>502.42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1313.22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4.5900000000001455</v>
      </c>
      <c r="C70" s="57">
        <f t="shared" si="26"/>
        <v>0.5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5.0900000000001455</v>
      </c>
    </row>
    <row r="71" spans="1:34" ht="96" customHeight="1" x14ac:dyDescent="0.25">
      <c r="A71" s="77" t="s">
        <v>96</v>
      </c>
      <c r="B71" s="14" t="s">
        <v>143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A60" sqref="A6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2022-01-24T14:18:17Z</dcterms:modified>
</cp:coreProperties>
</file>