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I64" i="150"/>
  <c r="I70" i="150" s="1"/>
  <c r="AG64" i="149"/>
  <c r="AG70" i="149" s="1"/>
  <c r="Q64" i="149"/>
  <c r="Q70" i="149" s="1"/>
  <c r="AH23" i="151"/>
  <c r="H11" i="145" s="1"/>
  <c r="B64" i="149"/>
  <c r="B70" i="149" s="1"/>
  <c r="B64" i="150"/>
  <c r="B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23" i="147" l="1"/>
  <c r="AD23" i="147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Z39" i="40"/>
  <c r="U39" i="40"/>
  <c r="T47" i="40"/>
  <c r="Z23" i="40"/>
  <c r="AD47" i="40"/>
  <c r="V47" i="40"/>
  <c r="AE39" i="40"/>
  <c r="AA39" i="40"/>
  <c r="W39" i="40"/>
  <c r="AG39" i="40"/>
  <c r="AC39" i="40"/>
  <c r="Y39" i="40"/>
  <c r="V23" i="40"/>
  <c r="V64" i="40" s="1"/>
  <c r="V70" i="40" s="1"/>
  <c r="Z47" i="40"/>
  <c r="AF47" i="40"/>
  <c r="X47" i="40"/>
  <c r="AD23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H69" i="40" s="1"/>
  <c r="I68" i="40"/>
  <c r="I69" i="40" s="1"/>
  <c r="J68" i="40"/>
  <c r="K68" i="40"/>
  <c r="L68" i="40"/>
  <c r="L69" i="40" s="1"/>
  <c r="C69" i="40"/>
  <c r="B68" i="40"/>
  <c r="C17" i="40"/>
  <c r="T64" i="40" l="1"/>
  <c r="Z64" i="40"/>
  <c r="Z70" i="40" s="1"/>
  <c r="R47" i="40"/>
  <c r="N47" i="40"/>
  <c r="X64" i="40"/>
  <c r="X70" i="40" s="1"/>
  <c r="AG64" i="40"/>
  <c r="AG70" i="40" s="1"/>
  <c r="AE64" i="40"/>
  <c r="AE70" i="40" s="1"/>
  <c r="Q39" i="40"/>
  <c r="M39" i="40"/>
  <c r="AF64" i="40"/>
  <c r="AF70" i="40" s="1"/>
  <c r="P47" i="40"/>
  <c r="O3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R64" i="40" l="1"/>
  <c r="R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<sst xmlns="http://schemas.openxmlformats.org/spreadsheetml/2006/main" count="795" uniqueCount="160">
  <si>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</si>
  <si>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</si>
  <si>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</si>
  <si>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</si>
  <si>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</si>
  <si>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</si>
  <si>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</si>
  <si>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</si>
  <si>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</si>
  <si>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</si>
  <si>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</si>
  <si>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</si>
  <si>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</si>
  <si>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</si>
  <si>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</si>
  <si>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</si>
  <si>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</si>
  <si>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</si>
  <si>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</si>
  <si>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</si>
  <si>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</si>
  <si>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</si>
  <si>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</si>
  <si>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</si>
  <si>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</si>
  <si>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</si>
  <si>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</si>
  <si>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</si>
  <si>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</si>
  <si>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</si>
  <si>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</si>
  <si>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</si>
  <si>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</si>
  <si>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</si>
  <si>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</si>
  <si>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</si>
  <si>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</si>
  <si>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</si>
  <si>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</si>
  <si>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</si>
  <si>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</si>
  <si>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</si>
  <si>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</si>
  <si>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</si>
  <si>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</si>
  <si>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</si>
  <si>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</si>
  <si>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</si>
  <si>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</si>
  <si>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</si>
  <si>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</si>
  <si>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</si>
  <si>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</si>
  <si>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</si>
  <si>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</si>
  <si>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</si>
  <si>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</si>
  <si>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</si>
  <si>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</si>
  <si>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</si>
  <si>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</si>
  <si>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</si>
  <si>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</si>
  <si>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</si>
  <si>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</si>
  <si>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</si>
  <si>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</si>
  <si>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</si>
  <si>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</si>
  <si>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</si>
  <si>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</si>
  <si>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</si>
  <si>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</si>
  <si>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</si>
  <si>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</si>
  <si>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</si>
  <si>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</si>
  <si>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</si>
  <si>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</si>
  <si>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</si>
  <si>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</si>
  <si>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</si>
  <si>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</si>
  <si>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</si>
  <si>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</si>
  <si>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</si>
  <si>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</si>
  <si>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</si>
  <si>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</si>
  <si>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</si>
  <si>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</si>
  <si>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</si>
  <si>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</si>
  <si>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</si>
  <si>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</si>
  <si>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</si>
  <si>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</si>
  <si>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</si>
  <si>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</si>
  <si>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</si>
  <si>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</si>
  <si>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</si>
  <si>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</si>
  <si>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</si>
  <si>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</si>
  <si>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</si>
  <si>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</si>
  <si>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</si>
  <si>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</si>
  <si>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</si>
  <si>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</si>
  <si>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</si>
  <si>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</si>
  <si>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</si>
  <si>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</si>
  <si>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</si>
  <si>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</si>
  <si>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</si>
  <si>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</si>
  <si>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</si>
  <si>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</si>
  <si>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F/C 13.00</t>
  </si>
  <si>
    <t xml:space="preserve">PAGO DE CRISTOBAL </t>
  </si>
  <si>
    <t>1.000 REBAJADO DEL</t>
  </si>
  <si>
    <t>PUNTO</t>
  </si>
  <si>
    <t>11.00R/F</t>
  </si>
  <si>
    <t>SOBRANTEDE 4.00</t>
  </si>
  <si>
    <t>POR PERODICO</t>
  </si>
  <si>
    <t>NOTAA CREDITO 19$</t>
  </si>
  <si>
    <t>FONDO 0.30BS</t>
  </si>
  <si>
    <t>SOBRANTE DE PERIODICO</t>
  </si>
  <si>
    <t>19.50F/C</t>
  </si>
  <si>
    <t>10.20F/C</t>
  </si>
  <si>
    <t>MAL REGISTRO DE 3$</t>
  </si>
  <si>
    <t>17.80F/C</t>
  </si>
  <si>
    <t>24.70F/C</t>
  </si>
  <si>
    <t>156F/C</t>
  </si>
  <si>
    <t>INTERCAMBIO DE 10EUROS</t>
  </si>
  <si>
    <t>POR $</t>
  </si>
  <si>
    <t>2.40F/C</t>
  </si>
  <si>
    <t>36.00F/C</t>
  </si>
  <si>
    <t>9.00F/C</t>
  </si>
  <si>
    <t>4.40F/C</t>
  </si>
  <si>
    <t>MAL REGISTRO DE 0.03$</t>
  </si>
  <si>
    <t>68.00F/C</t>
  </si>
  <si>
    <t>26.00F/C</t>
  </si>
  <si>
    <t>18.50F/C</t>
  </si>
  <si>
    <t xml:space="preserve">36.00F/C </t>
  </si>
  <si>
    <t xml:space="preserve">SOBRANTE DE 10.00 ES </t>
  </si>
  <si>
    <t>FALTANTE DECAJA 08</t>
  </si>
  <si>
    <t>35.80F/C</t>
  </si>
  <si>
    <t>PRESTO 10.00BS A CAJA</t>
  </si>
  <si>
    <t>05 TERDE</t>
  </si>
  <si>
    <t>22.10F/C</t>
  </si>
  <si>
    <t>PASO PUNTO POR</t>
  </si>
  <si>
    <t>BUENO Y BARATO</t>
  </si>
  <si>
    <t>27.00F/C</t>
  </si>
  <si>
    <t>faltante de 28.38 es sobrante del dia 17-1-22</t>
  </si>
  <si>
    <t xml:space="preserve">sobrante de 5.00 es faltante de caja 03m </t>
  </si>
  <si>
    <t>fondo 26.40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</si>
</sst>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58161.170000000006</v>
      </c>
      <c r="C2" s="43">
        <f>MODELO!AH12</f>
        <v>27736.850000000006</v>
      </c>
      <c r="D2" s="43">
        <f>EXQUISITECES!AH12</f>
        <v>10062.24</v>
      </c>
      <c r="E2" s="43">
        <f>HOYADA!AH12</f>
        <v>10228.209999999999</v>
      </c>
      <c r="F2" s="43">
        <f>FARMASTOP!AH12</f>
        <v>2749</v>
      </c>
      <c r="G2" s="43">
        <f>BOCAS!AH12</f>
        <v>3150.8100000000004</v>
      </c>
      <c r="H2" s="43">
        <f>LAGUNETICA!AH12</f>
        <v>14190.41</v>
      </c>
      <c r="I2" s="43">
        <f>SANANTONIO!AH12</f>
        <v>0</v>
      </c>
      <c r="J2" s="43">
        <f>SUM(B2:I2)</f>
        <v>126278.69000000003</v>
      </c>
    </row>
    <row r="3" spans="1:10" x14ac:dyDescent="0.25">
      <c r="A3" s="46" t="s">
        <v>0</v>
      </c>
      <c r="B3" s="43">
        <f>AUTOMERCADO!AH15</f>
        <v>514.4</v>
      </c>
      <c r="C3" s="43">
        <f>MODELO!AH15</f>
        <v>528.30000000000007</v>
      </c>
      <c r="D3" s="43">
        <f>EXQUISITECES!AH15</f>
        <v>265</v>
      </c>
      <c r="E3" s="43">
        <f>HOYADA!AH15</f>
        <v>728.3</v>
      </c>
      <c r="F3" s="43">
        <f>FARMASTOP!AH15</f>
        <v>28.5</v>
      </c>
      <c r="G3" s="43">
        <f>BOCAS!AH15</f>
        <v>37.200000000000003</v>
      </c>
      <c r="H3" s="43">
        <f>LAGUNETICA!AH15</f>
        <v>695.7</v>
      </c>
      <c r="I3" s="43">
        <f>SANANTONIO!AH15</f>
        <v>0</v>
      </c>
      <c r="J3" s="43">
        <f t="shared" ref="J3:J52" si="0">SUM(B3:I3)</f>
        <v>2797.3999999999996</v>
      </c>
    </row>
    <row r="4" spans="1:10" x14ac:dyDescent="0.25">
      <c r="A4" s="73" t="s">
        <v>20</v>
      </c>
      <c r="B4" s="43">
        <f>AUTOMERCADO!AH16</f>
        <v>6199</v>
      </c>
      <c r="C4" s="43">
        <f>MODELO!AH16</f>
        <v>2842</v>
      </c>
      <c r="D4" s="43">
        <f>EXQUISITECES!AH16</f>
        <v>1010</v>
      </c>
      <c r="E4" s="43">
        <f>HOYADA!AH16</f>
        <v>652</v>
      </c>
      <c r="F4" s="43">
        <f>FARMASTOP!AH16</f>
        <v>228</v>
      </c>
      <c r="G4" s="43">
        <f>BOCAS!AH16</f>
        <v>356</v>
      </c>
      <c r="H4" s="43">
        <f>LAGUNETICA!AH16</f>
        <v>1432</v>
      </c>
      <c r="I4" s="43">
        <f>SANANTONIO!AH16</f>
        <v>0</v>
      </c>
      <c r="J4" s="43">
        <f t="shared" si="0"/>
        <v>12719</v>
      </c>
    </row>
    <row r="5" spans="1:10" x14ac:dyDescent="0.25">
      <c r="A5" s="46" t="s">
        <v>27</v>
      </c>
      <c r="B5" s="43">
        <f>AUTOMERCADO!AH17</f>
        <v>28639.38</v>
      </c>
      <c r="C5" s="43">
        <f>MODELO!AH17</f>
        <v>13130.04</v>
      </c>
      <c r="D5" s="43">
        <f>EXQUISITECES!AH17</f>
        <v>4666.2</v>
      </c>
      <c r="E5" s="43">
        <f>HOYADA!AH17</f>
        <v>3012.2400000000002</v>
      </c>
      <c r="F5" s="43">
        <f>FARMASTOP!AH17</f>
        <v>1053.3600000000001</v>
      </c>
      <c r="G5" s="43">
        <f>BOCAS!AH17</f>
        <v>1655.4</v>
      </c>
      <c r="H5" s="43">
        <f>LAGUNETICA!AH17</f>
        <v>6615.84</v>
      </c>
      <c r="I5" s="43">
        <f>SANANTONIO!AH17</f>
        <v>0</v>
      </c>
      <c r="J5" s="43">
        <f t="shared" si="0"/>
        <v>58772.459999999992</v>
      </c>
    </row>
    <row r="6" spans="1:10" x14ac:dyDescent="0.25">
      <c r="A6" s="73" t="s">
        <v>23</v>
      </c>
      <c r="B6" s="43">
        <f>AUTOMERCADO!AH18</f>
        <v>15</v>
      </c>
      <c r="C6" s="43">
        <f>MODELO!AH18</f>
        <v>112</v>
      </c>
      <c r="D6" s="43">
        <f>EXQUISITECES!AH18</f>
        <v>3</v>
      </c>
      <c r="E6" s="43">
        <f>HOYADA!AH18</f>
        <v>8</v>
      </c>
      <c r="F6" s="43">
        <f>FARMASTOP!AH18</f>
        <v>6</v>
      </c>
      <c r="G6" s="43">
        <f>BOCAS!AH18</f>
        <v>0</v>
      </c>
      <c r="H6" s="43">
        <f>LAGUNETICA!AH18</f>
        <v>42</v>
      </c>
      <c r="I6" s="43">
        <f>SANANTONIO!AH18</f>
        <v>0</v>
      </c>
      <c r="J6" s="43">
        <f t="shared" si="0"/>
        <v>186</v>
      </c>
    </row>
    <row r="7" spans="1:10" x14ac:dyDescent="0.25">
      <c r="A7" s="46" t="s">
        <v>27</v>
      </c>
      <c r="B7" s="43">
        <f>AUTOMERCADO!AH19</f>
        <v>69.599999999999994</v>
      </c>
      <c r="C7" s="43">
        <f>MODELO!AH19</f>
        <v>519.67999999999995</v>
      </c>
      <c r="D7" s="43">
        <f>EXQUISITECES!AH19</f>
        <v>13.919999999999998</v>
      </c>
      <c r="E7" s="43">
        <f>HOYADA!AH19</f>
        <v>37.119999999999997</v>
      </c>
      <c r="F7" s="43">
        <f>FARMASTOP!AH19</f>
        <v>27.839999999999996</v>
      </c>
      <c r="G7" s="43">
        <f>BOCAS!AH19</f>
        <v>0</v>
      </c>
      <c r="H7" s="43">
        <f>LAGUNETICA!AH19</f>
        <v>194.87999999999997</v>
      </c>
      <c r="I7" s="43">
        <f>SANANTONIO!AH19</f>
        <v>0</v>
      </c>
      <c r="J7" s="43">
        <f t="shared" si="0"/>
        <v>863.04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6214</v>
      </c>
      <c r="C10" s="43">
        <f>MODELO!AH22</f>
        <v>2954</v>
      </c>
      <c r="D10" s="43">
        <f>EXQUISITECES!AH22</f>
        <v>1013</v>
      </c>
      <c r="E10" s="43">
        <f>HOYADA!AH22</f>
        <v>660</v>
      </c>
      <c r="F10" s="43">
        <f>FARMASTOP!AH22</f>
        <v>234</v>
      </c>
      <c r="G10" s="43">
        <f>BOCAS!AH22</f>
        <v>356</v>
      </c>
      <c r="H10" s="43">
        <f>LAGUNETICA!AH22</f>
        <v>1474</v>
      </c>
      <c r="I10" s="43">
        <f>SANANTONIO!AH22</f>
        <v>0</v>
      </c>
      <c r="J10" s="43">
        <f t="shared" si="0"/>
        <v>12905</v>
      </c>
    </row>
    <row r="11" spans="1:10" x14ac:dyDescent="0.25">
      <c r="A11" s="48" t="s">
        <v>26</v>
      </c>
      <c r="B11" s="43">
        <f>AUTOMERCADO!AH23</f>
        <v>28708.98</v>
      </c>
      <c r="C11" s="43">
        <f>MODELO!AH23</f>
        <v>13649.720000000001</v>
      </c>
      <c r="D11" s="43">
        <f>EXQUISITECES!AH23</f>
        <v>4680.12</v>
      </c>
      <c r="E11" s="43">
        <f>HOYADA!AH23</f>
        <v>3049.3600000000006</v>
      </c>
      <c r="F11" s="43">
        <f>FARMASTOP!AH23</f>
        <v>1081.2</v>
      </c>
      <c r="G11" s="43">
        <f>BOCAS!AH23</f>
        <v>1655.4</v>
      </c>
      <c r="H11" s="43">
        <f>LAGUNETICA!AH23</f>
        <v>6810.72</v>
      </c>
      <c r="I11" s="43">
        <f>SANANTONIO!AH23</f>
        <v>0</v>
      </c>
      <c r="J11" s="43">
        <f t="shared" si="0"/>
        <v>59635.5</v>
      </c>
    </row>
    <row r="12" spans="1:10" x14ac:dyDescent="0.25">
      <c r="A12" s="46" t="s">
        <v>28</v>
      </c>
      <c r="B12" s="43">
        <f>AUTOMERCADO!AH24</f>
        <v>6</v>
      </c>
      <c r="C12" s="43">
        <f>MODELO!AH24</f>
        <v>0</v>
      </c>
      <c r="D12" s="43">
        <f>EXQUISITECES!AH24</f>
        <v>20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26</v>
      </c>
    </row>
    <row r="13" spans="1:10" x14ac:dyDescent="0.25">
      <c r="A13" s="46" t="s">
        <v>31</v>
      </c>
      <c r="B13" s="43">
        <f>AUTOMERCADO!AH25</f>
        <v>27.72</v>
      </c>
      <c r="C13" s="43">
        <f>MODELO!AH25</f>
        <v>0</v>
      </c>
      <c r="D13" s="43">
        <f>EXQUISITECES!AH25</f>
        <v>92.4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120.12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</v>
      </c>
      <c r="C18" s="43">
        <f>MODELO!AH30</f>
        <v>0</v>
      </c>
      <c r="D18" s="43">
        <f>EXQUISITECES!AH30</f>
        <v>20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26</v>
      </c>
    </row>
    <row r="19" spans="1:10" x14ac:dyDescent="0.25">
      <c r="A19" s="48" t="s">
        <v>33</v>
      </c>
      <c r="B19" s="43">
        <f>AUTOMERCADO!AH31</f>
        <v>27.72</v>
      </c>
      <c r="C19" s="43">
        <f>MODELO!AH31</f>
        <v>0</v>
      </c>
      <c r="D19" s="43">
        <f>EXQUISITECES!AH31</f>
        <v>92.4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120.12</v>
      </c>
    </row>
    <row r="20" spans="1:10" x14ac:dyDescent="0.25">
      <c r="A20" s="46" t="s">
        <v>34</v>
      </c>
      <c r="B20" s="43">
        <f>AUTOMERCADO!AH32</f>
        <v>437.79999999999995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20.28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458.07999999999993</v>
      </c>
    </row>
    <row r="21" spans="1:10" x14ac:dyDescent="0.25">
      <c r="A21" s="46" t="s">
        <v>35</v>
      </c>
      <c r="B21" s="43">
        <f>AUTOMERCADO!AH33</f>
        <v>2022.636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93.693600000000004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2116.3296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437.79999999999995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20.28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458.07999999999993</v>
      </c>
    </row>
    <row r="27" spans="1:10" x14ac:dyDescent="0.25">
      <c r="A27" s="48" t="s">
        <v>42</v>
      </c>
      <c r="B27" s="43">
        <f>AUTOMERCADO!AH39</f>
        <v>2022.636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93.693600000000004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2116.3296</v>
      </c>
    </row>
    <row r="28" spans="1:10" x14ac:dyDescent="0.25">
      <c r="A28" s="46" t="s">
        <v>43</v>
      </c>
      <c r="B28" s="43">
        <f>AUTOMERCADO!AH40</f>
        <v>293.14999999999998</v>
      </c>
      <c r="C28" s="43">
        <f>MODELO!AH40</f>
        <v>16</v>
      </c>
      <c r="D28" s="43">
        <f>EXQUISITECES!AH40</f>
        <v>14.18</v>
      </c>
      <c r="E28" s="43">
        <f>HOYADA!AH40</f>
        <v>15.08</v>
      </c>
      <c r="F28" s="43">
        <f>FARMASTOP!AH40</f>
        <v>0</v>
      </c>
      <c r="G28" s="43">
        <f>BOCAS!AH40</f>
        <v>9.52</v>
      </c>
      <c r="H28" s="43">
        <f>LAGUNETICA!AH40</f>
        <v>0</v>
      </c>
      <c r="I28" s="43">
        <f>SANANTONIO!AH40</f>
        <v>0</v>
      </c>
      <c r="J28" s="43">
        <f t="shared" si="0"/>
        <v>347.92999999999995</v>
      </c>
    </row>
    <row r="29" spans="1:10" x14ac:dyDescent="0.25">
      <c r="A29" s="46" t="s">
        <v>44</v>
      </c>
      <c r="B29" s="43">
        <f>AUTOMERCADO!AH41</f>
        <v>1354.3530000000001</v>
      </c>
      <c r="C29" s="43">
        <f>MODELO!AH41</f>
        <v>73.92</v>
      </c>
      <c r="D29" s="43">
        <f>EXQUISITECES!AH41</f>
        <v>65.511600000000001</v>
      </c>
      <c r="E29" s="43">
        <f>HOYADA!AH41</f>
        <v>69.669600000000003</v>
      </c>
      <c r="F29" s="43">
        <f>FARMASTOP!AH41</f>
        <v>0</v>
      </c>
      <c r="G29" s="43">
        <f>BOCAS!AH41</f>
        <v>44.268000000000001</v>
      </c>
      <c r="H29" s="43">
        <f>LAGUNETICA!AH41</f>
        <v>0</v>
      </c>
      <c r="I29" s="43">
        <f>SANANTONIO!AH41</f>
        <v>0</v>
      </c>
      <c r="J29" s="43">
        <f t="shared" si="0"/>
        <v>1607.7222000000002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293.14999999999998</v>
      </c>
      <c r="C34" s="43">
        <f>MODELO!AH46</f>
        <v>16</v>
      </c>
      <c r="D34" s="43">
        <f>EXQUISITECES!AH46</f>
        <v>14.18</v>
      </c>
      <c r="E34" s="43">
        <f>HOYADA!AH46</f>
        <v>15.08</v>
      </c>
      <c r="F34" s="43">
        <f>FARMASTOP!AH46</f>
        <v>0</v>
      </c>
      <c r="G34" s="43">
        <f>BOCAS!AH46</f>
        <v>9.52</v>
      </c>
      <c r="H34" s="43">
        <f>LAGUNETICA!AH46</f>
        <v>0</v>
      </c>
      <c r="I34" s="43">
        <f>SANANTONIO!AH46</f>
        <v>0</v>
      </c>
      <c r="J34" s="43">
        <f t="shared" si="0"/>
        <v>347.92999999999995</v>
      </c>
    </row>
    <row r="35" spans="1:10" x14ac:dyDescent="0.25">
      <c r="A35" s="48" t="s">
        <v>48</v>
      </c>
      <c r="B35" s="43">
        <f>AUTOMERCADO!AH47</f>
        <v>1354.3530000000001</v>
      </c>
      <c r="C35" s="43">
        <f>MODELO!AH47</f>
        <v>73.92</v>
      </c>
      <c r="D35" s="43">
        <f>EXQUISITECES!AH47</f>
        <v>65.511600000000001</v>
      </c>
      <c r="E35" s="43">
        <f>HOYADA!AH47</f>
        <v>69.669600000000003</v>
      </c>
      <c r="F35" s="43">
        <f>FARMASTOP!AH47</f>
        <v>0</v>
      </c>
      <c r="G35" s="43">
        <f>BOCAS!AH47</f>
        <v>44.268000000000001</v>
      </c>
      <c r="H35" s="43">
        <f>LAGUNETICA!AH47</f>
        <v>0</v>
      </c>
      <c r="I35" s="43">
        <f>SANANTONIO!AH47</f>
        <v>0</v>
      </c>
      <c r="J35" s="43">
        <f t="shared" si="0"/>
        <v>1607.7222000000002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20529.399999999998</v>
      </c>
      <c r="C37" s="43">
        <f>MODELO!AH49</f>
        <v>10378.23</v>
      </c>
      <c r="D37" s="43">
        <f>EXQUISITECES!AH49</f>
        <v>3634.4800000000005</v>
      </c>
      <c r="E37" s="43">
        <f>HOYADA!AH49</f>
        <v>3098.19</v>
      </c>
      <c r="F37" s="43">
        <f>FARMASTOP!AH49</f>
        <v>1378.77</v>
      </c>
      <c r="G37" s="43">
        <f>BOCAS!AH49</f>
        <v>1363.42</v>
      </c>
      <c r="H37" s="43">
        <f>LAGUNETICA!AH49</f>
        <v>2893.09</v>
      </c>
      <c r="I37" s="43">
        <f>SANANTONIO!AH49</f>
        <v>0</v>
      </c>
      <c r="J37" s="43">
        <f t="shared" si="0"/>
        <v>43275.58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9.2100000000000009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9.2100000000000009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1596.7</v>
      </c>
      <c r="I40" s="43">
        <f>SANANTONIO!AH52</f>
        <v>0</v>
      </c>
      <c r="J40" s="43">
        <f t="shared" si="0"/>
        <v>1596.7</v>
      </c>
    </row>
    <row r="41" spans="1:10" x14ac:dyDescent="0.25">
      <c r="A41" s="74" t="s">
        <v>18</v>
      </c>
      <c r="B41" s="43">
        <f>AUTOMERCADO!AH53</f>
        <v>4428.41</v>
      </c>
      <c r="C41" s="43">
        <f>MODELO!AH53</f>
        <v>2955.31</v>
      </c>
      <c r="D41" s="43">
        <f>EXQUISITECES!AH53</f>
        <v>1399.4600000000003</v>
      </c>
      <c r="E41" s="43">
        <f>HOYADA!AH53</f>
        <v>3296.72</v>
      </c>
      <c r="F41" s="43">
        <f>FARMASTOP!AH53</f>
        <v>303.57</v>
      </c>
      <c r="G41" s="43">
        <f>BOCAS!AH53</f>
        <v>89.699999999999989</v>
      </c>
      <c r="H41" s="43">
        <f>LAGUNETICA!AH53</f>
        <v>2218.92</v>
      </c>
      <c r="I41" s="43">
        <f>SANANTONIO!AH53</f>
        <v>0</v>
      </c>
      <c r="J41" s="43">
        <f t="shared" si="0"/>
        <v>14692.09</v>
      </c>
    </row>
    <row r="42" spans="1:10" x14ac:dyDescent="0.25">
      <c r="A42" s="74" t="s">
        <v>114</v>
      </c>
      <c r="B42" s="43">
        <f>AUTOMERCADO!AH54</f>
        <v>46.41</v>
      </c>
      <c r="C42" s="43">
        <f>MODELO!AH54</f>
        <v>87.22</v>
      </c>
      <c r="D42" s="43">
        <f>EXQUISITECES!AH54</f>
        <v>54.13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187.76</v>
      </c>
    </row>
    <row r="43" spans="1:10" x14ac:dyDescent="0.25">
      <c r="A43" s="74" t="s">
        <v>52</v>
      </c>
      <c r="B43" s="43">
        <f>AUTOMERCADO!AH55</f>
        <v>746.74</v>
      </c>
      <c r="C43" s="43">
        <f>MODELO!AH55</f>
        <v>228.13</v>
      </c>
      <c r="D43" s="43">
        <f>EXQUISITECES!AH55</f>
        <v>87.11</v>
      </c>
      <c r="E43" s="43">
        <f>HOYADA!AH55</f>
        <v>6.24</v>
      </c>
      <c r="F43" s="43">
        <f>FARMASTOP!AH55</f>
        <v>0</v>
      </c>
      <c r="G43" s="43">
        <f>BOCAS!AH55</f>
        <v>5.58</v>
      </c>
      <c r="H43" s="43">
        <f>LAGUNETICA!AH55</f>
        <v>0</v>
      </c>
      <c r="I43" s="43">
        <f>SANANTONIO!AH55</f>
        <v>0</v>
      </c>
      <c r="J43" s="43">
        <f t="shared" si="0"/>
        <v>1073.8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58388.258999999998</v>
      </c>
      <c r="C52" s="75">
        <f>MODELO!AH64</f>
        <v>27900.83</v>
      </c>
      <c r="D52" s="75">
        <f>EXQUISITECES!AH64</f>
        <v>10278.211600000001</v>
      </c>
      <c r="E52" s="75">
        <f>HOYADA!AH64</f>
        <v>10248.479599999999</v>
      </c>
      <c r="F52" s="75">
        <f>FARMASTOP!AH64</f>
        <v>2885.7336</v>
      </c>
      <c r="G52" s="75">
        <f>BOCAS!AH64</f>
        <v>3195.5679999999998</v>
      </c>
      <c r="H52" s="75">
        <f>LAGUNETICA!AH64</f>
        <v>14215.130000000001</v>
      </c>
      <c r="I52" s="75">
        <f>SANANTONIO!AH64</f>
        <v>0</v>
      </c>
      <c r="J52" s="75">
        <f t="shared" si="0"/>
        <v>127112.21180000002</v>
      </c>
    </row>
    <row r="53" spans="1:10" x14ac:dyDescent="0.25">
      <c r="A53" s="56" t="s">
        <v>3</v>
      </c>
      <c r="B53" s="43">
        <f>B2</f>
        <v>58161.170000000006</v>
      </c>
      <c r="C53" s="43">
        <f t="shared" ref="C53:I53" si="1">C2</f>
        <v>27736.850000000006</v>
      </c>
      <c r="D53" s="43">
        <f t="shared" si="1"/>
        <v>10062.24</v>
      </c>
      <c r="E53" s="43">
        <f t="shared" si="1"/>
        <v>10228.209999999999</v>
      </c>
      <c r="F53" s="43">
        <f t="shared" si="1"/>
        <v>2749</v>
      </c>
      <c r="G53" s="43">
        <f t="shared" si="1"/>
        <v>3150.8100000000004</v>
      </c>
      <c r="H53" s="43">
        <f t="shared" si="1"/>
        <v>14190.41</v>
      </c>
      <c r="I53" s="43">
        <f t="shared" si="1"/>
        <v>0</v>
      </c>
      <c r="J53" s="43">
        <f>J2</f>
        <v>126278.69000000003</v>
      </c>
    </row>
    <row r="54" spans="1:10" x14ac:dyDescent="0.25">
      <c r="A54" s="58" t="s">
        <v>95</v>
      </c>
      <c r="B54" s="43">
        <f>+B52-B53</f>
        <v>227.08899999999267</v>
      </c>
      <c r="C54" s="43">
        <f t="shared" ref="C54:I54" si="2">+C52-C53</f>
        <v>163.97999999999593</v>
      </c>
      <c r="D54" s="43">
        <f t="shared" si="2"/>
        <v>215.97160000000076</v>
      </c>
      <c r="E54" s="43">
        <f t="shared" si="2"/>
        <v>20.269599999999627</v>
      </c>
      <c r="F54" s="43">
        <f t="shared" si="2"/>
        <v>136.73360000000002</v>
      </c>
      <c r="G54" s="43">
        <f t="shared" si="2"/>
        <v>44.757999999999356</v>
      </c>
      <c r="H54" s="43">
        <f t="shared" si="2"/>
        <v>24.720000000001164</v>
      </c>
      <c r="I54" s="43">
        <f t="shared" si="2"/>
        <v>0</v>
      </c>
      <c r="J54" s="43">
        <f>+J52-J53</f>
        <v>833.52179999998771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2">
        <v>4.62</v>
      </c>
      <c r="D6" s="12" t="s">
        <v>13</v>
      </c>
      <c r="E6" s="2"/>
      <c r="F6" s="3"/>
      <c r="G6" s="3"/>
    </row>
    <row r="7" spans="1:36" x14ac:dyDescent="0.25">
      <c r="B7" s="24">
        <v>4.6399999999999997</v>
      </c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>
        <v>4.6399999999999997</v>
      </c>
      <c r="C9" s="1" t="s">
        <v>39</v>
      </c>
      <c r="D9" s="24">
        <v>4.6399999999999997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81</v>
      </c>
      <c r="N11" s="5" t="s">
        <v>54</v>
      </c>
      <c r="O11" s="5" t="s">
        <v>56</v>
      </c>
      <c r="P11" s="5" t="s">
        <v>58</v>
      </c>
      <c r="Q11" s="5" t="s">
        <v>60</v>
      </c>
      <c r="R11" s="5" t="s">
        <v>62</v>
      </c>
      <c r="S11" s="5" t="s">
        <v>64</v>
      </c>
      <c r="T11" s="5" t="s">
        <v>66</v>
      </c>
      <c r="U11" s="5" t="s">
        <v>68</v>
      </c>
      <c r="V11" s="5" t="s">
        <v>70</v>
      </c>
      <c r="W11" s="5" t="s">
        <v>72</v>
      </c>
      <c r="X11" s="5" t="s">
        <v>76</v>
      </c>
      <c r="Y11" s="5" t="s">
        <v>80</v>
      </c>
      <c r="Z11" s="5" t="s">
        <v>82</v>
      </c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906.04</v>
      </c>
      <c r="C12" s="26">
        <v>1181.19</v>
      </c>
      <c r="D12" s="26">
        <v>2118.9699999999998</v>
      </c>
      <c r="E12" s="26">
        <v>1717.07</v>
      </c>
      <c r="F12" s="26">
        <v>2115.15</v>
      </c>
      <c r="G12" s="26">
        <v>2065.25</v>
      </c>
      <c r="H12" s="26">
        <v>2094.64</v>
      </c>
      <c r="I12" s="26">
        <v>1912.63</v>
      </c>
      <c r="J12" s="26">
        <v>1095.5999999999999</v>
      </c>
      <c r="K12" s="26">
        <v>1211.3499999999999</v>
      </c>
      <c r="L12" s="26">
        <v>95.85</v>
      </c>
      <c r="M12" s="26">
        <v>65.73</v>
      </c>
      <c r="N12" s="26">
        <v>3718.99</v>
      </c>
      <c r="O12" s="26">
        <v>3705.33</v>
      </c>
      <c r="P12" s="26">
        <v>3682.52</v>
      </c>
      <c r="Q12" s="26">
        <v>1898.97</v>
      </c>
      <c r="R12" s="26">
        <v>4794.8500000000004</v>
      </c>
      <c r="S12" s="26">
        <v>4712.92</v>
      </c>
      <c r="T12" s="26">
        <v>3723.5</v>
      </c>
      <c r="U12" s="26">
        <v>5711.85</v>
      </c>
      <c r="V12" s="26">
        <v>4155.3599999999997</v>
      </c>
      <c r="W12" s="26">
        <v>22.96</v>
      </c>
      <c r="X12" s="26">
        <v>1582.37</v>
      </c>
      <c r="Y12" s="26">
        <v>706.46</v>
      </c>
      <c r="Z12" s="26">
        <v>3165.62</v>
      </c>
      <c r="AA12" s="26"/>
      <c r="AB12" s="26"/>
      <c r="AC12" s="26"/>
      <c r="AD12" s="26"/>
      <c r="AE12" s="26"/>
      <c r="AF12" s="26"/>
      <c r="AG12" s="26"/>
      <c r="AH12" s="62">
        <f>SUM(B12:AG12)</f>
        <v>58161.170000000006</v>
      </c>
      <c r="AI12" s="26">
        <v>58161.16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31.7</v>
      </c>
      <c r="C15" s="23">
        <v>2.7</v>
      </c>
      <c r="D15" s="23"/>
      <c r="E15" s="23"/>
      <c r="F15" s="23"/>
      <c r="G15" s="23"/>
      <c r="H15" s="23">
        <v>82</v>
      </c>
      <c r="I15" s="23">
        <v>64.3</v>
      </c>
      <c r="J15" s="23">
        <v>5</v>
      </c>
      <c r="K15" s="23"/>
      <c r="L15" s="23">
        <v>16.5</v>
      </c>
      <c r="M15" s="23"/>
      <c r="N15" s="23">
        <v>82</v>
      </c>
      <c r="O15" s="23">
        <v>1.5</v>
      </c>
      <c r="P15" s="23">
        <v>26.5</v>
      </c>
      <c r="Q15" s="23">
        <v>6</v>
      </c>
      <c r="R15" s="23"/>
      <c r="S15" s="23">
        <v>67</v>
      </c>
      <c r="T15" s="23">
        <v>21.5</v>
      </c>
      <c r="U15" s="23"/>
      <c r="V15" s="23">
        <v>61.2</v>
      </c>
      <c r="W15" s="23"/>
      <c r="X15" s="23"/>
      <c r="Y15" s="23">
        <v>46.5</v>
      </c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514.4</v>
      </c>
    </row>
    <row r="16" spans="1:36" s="32" customFormat="1" x14ac:dyDescent="0.25">
      <c r="A16" s="30" t="s">
        <v>20</v>
      </c>
      <c r="B16" s="31">
        <v>68</v>
      </c>
      <c r="C16" s="31">
        <v>32</v>
      </c>
      <c r="D16" s="31">
        <v>261</v>
      </c>
      <c r="E16" s="31">
        <v>132</v>
      </c>
      <c r="F16" s="31">
        <v>184</v>
      </c>
      <c r="G16" s="31">
        <v>318</v>
      </c>
      <c r="H16" s="31">
        <v>224</v>
      </c>
      <c r="I16" s="31">
        <v>112</v>
      </c>
      <c r="J16" s="31">
        <v>164</v>
      </c>
      <c r="K16" s="31">
        <v>215</v>
      </c>
      <c r="L16" s="31">
        <v>3</v>
      </c>
      <c r="M16" s="31">
        <v>5</v>
      </c>
      <c r="N16" s="31">
        <v>347</v>
      </c>
      <c r="O16" s="31">
        <v>211</v>
      </c>
      <c r="P16" s="31">
        <v>245</v>
      </c>
      <c r="Q16" s="31">
        <v>178</v>
      </c>
      <c r="R16" s="31">
        <v>690</v>
      </c>
      <c r="S16" s="31">
        <v>463</v>
      </c>
      <c r="T16" s="31">
        <v>516</v>
      </c>
      <c r="U16" s="31">
        <v>666</v>
      </c>
      <c r="V16" s="31">
        <v>409</v>
      </c>
      <c r="W16" s="31">
        <v>5</v>
      </c>
      <c r="X16" s="31">
        <v>251</v>
      </c>
      <c r="Y16" s="31">
        <v>35</v>
      </c>
      <c r="Z16" s="31">
        <v>465</v>
      </c>
      <c r="AA16" s="31"/>
      <c r="AB16" s="31"/>
      <c r="AC16" s="31"/>
      <c r="AD16" s="31"/>
      <c r="AE16" s="31"/>
      <c r="AF16" s="31"/>
      <c r="AG16" s="31"/>
      <c r="AH16" s="63">
        <f t="shared" si="1"/>
        <v>6199</v>
      </c>
      <c r="AJ16" s="70"/>
    </row>
    <row r="17" spans="1:36" s="47" customFormat="1" x14ac:dyDescent="0.25">
      <c r="A17" s="46" t="s">
        <v>27</v>
      </c>
      <c r="B17" s="22">
        <f>B16*$B$8</f>
        <v>314.16000000000003</v>
      </c>
      <c r="C17" s="22">
        <f>C16*$B$8</f>
        <v>147.84</v>
      </c>
      <c r="D17" s="22">
        <f t="shared" ref="D17:L17" si="2">D16*$B$8</f>
        <v>1205.82</v>
      </c>
      <c r="E17" s="22">
        <f t="shared" si="2"/>
        <v>609.84</v>
      </c>
      <c r="F17" s="22">
        <f t="shared" si="2"/>
        <v>850.08</v>
      </c>
      <c r="G17" s="22">
        <f t="shared" si="2"/>
        <v>1469.16</v>
      </c>
      <c r="H17" s="22">
        <f t="shared" si="2"/>
        <v>1034.8800000000001</v>
      </c>
      <c r="I17" s="22">
        <f t="shared" si="2"/>
        <v>517.44000000000005</v>
      </c>
      <c r="J17" s="22">
        <f t="shared" si="2"/>
        <v>757.68000000000006</v>
      </c>
      <c r="K17" s="22">
        <f t="shared" si="2"/>
        <v>993.30000000000007</v>
      </c>
      <c r="L17" s="22">
        <f t="shared" si="2"/>
        <v>13.86</v>
      </c>
      <c r="M17" s="22">
        <f t="shared" ref="M17:R17" si="3">M16*$B$8</f>
        <v>23.1</v>
      </c>
      <c r="N17" s="22">
        <f t="shared" si="3"/>
        <v>1603.14</v>
      </c>
      <c r="O17" s="22">
        <f t="shared" si="3"/>
        <v>974.82</v>
      </c>
      <c r="P17" s="22">
        <f t="shared" si="3"/>
        <v>1131.9000000000001</v>
      </c>
      <c r="Q17" s="22">
        <f t="shared" si="3"/>
        <v>822.36</v>
      </c>
      <c r="R17" s="22">
        <f t="shared" si="3"/>
        <v>3187.8</v>
      </c>
      <c r="S17" s="22">
        <f t="shared" ref="S17:AG17" si="4">S16*$B$8</f>
        <v>2139.06</v>
      </c>
      <c r="T17" s="22">
        <f t="shared" si="4"/>
        <v>2383.92</v>
      </c>
      <c r="U17" s="22">
        <f t="shared" si="4"/>
        <v>3076.92</v>
      </c>
      <c r="V17" s="22">
        <f t="shared" si="4"/>
        <v>1889.5800000000002</v>
      </c>
      <c r="W17" s="22">
        <f t="shared" si="4"/>
        <v>23.1</v>
      </c>
      <c r="X17" s="22">
        <f t="shared" si="4"/>
        <v>1159.6200000000001</v>
      </c>
      <c r="Y17" s="22">
        <f t="shared" si="4"/>
        <v>161.70000000000002</v>
      </c>
      <c r="Z17" s="22">
        <f t="shared" si="4"/>
        <v>2148.3000000000002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28639.38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>
        <v>10</v>
      </c>
      <c r="G18" s="33">
        <v>5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46.4</v>
      </c>
      <c r="G19" s="22">
        <f t="shared" si="5"/>
        <v>23.2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69.599999999999994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</v>
      </c>
      <c r="C22" s="20">
        <f t="shared" ref="C22:L22" si="11">+C16+C18+C20</f>
        <v>32</v>
      </c>
      <c r="D22" s="20">
        <f t="shared" si="11"/>
        <v>261</v>
      </c>
      <c r="E22" s="20">
        <f t="shared" si="11"/>
        <v>132</v>
      </c>
      <c r="F22" s="20">
        <f t="shared" si="11"/>
        <v>194</v>
      </c>
      <c r="G22" s="20">
        <f t="shared" si="11"/>
        <v>323</v>
      </c>
      <c r="H22" s="20">
        <f t="shared" si="11"/>
        <v>224</v>
      </c>
      <c r="I22" s="20">
        <f t="shared" si="11"/>
        <v>112</v>
      </c>
      <c r="J22" s="20">
        <f t="shared" si="11"/>
        <v>164</v>
      </c>
      <c r="K22" s="20">
        <f t="shared" si="11"/>
        <v>215</v>
      </c>
      <c r="L22" s="20">
        <f t="shared" si="11"/>
        <v>3</v>
      </c>
      <c r="M22" s="20">
        <f t="shared" ref="M22:S22" si="12">+M16+M18+M20</f>
        <v>5</v>
      </c>
      <c r="N22" s="20">
        <f t="shared" si="12"/>
        <v>347</v>
      </c>
      <c r="O22" s="20">
        <f t="shared" si="12"/>
        <v>211</v>
      </c>
      <c r="P22" s="20">
        <f t="shared" si="12"/>
        <v>245</v>
      </c>
      <c r="Q22" s="20">
        <f t="shared" si="12"/>
        <v>178</v>
      </c>
      <c r="R22" s="20">
        <f t="shared" si="12"/>
        <v>690</v>
      </c>
      <c r="S22" s="20">
        <f t="shared" si="12"/>
        <v>463</v>
      </c>
      <c r="T22" s="20">
        <f t="shared" ref="T22:AG22" si="13">+T16+T18+T20</f>
        <v>516</v>
      </c>
      <c r="U22" s="20">
        <f t="shared" si="13"/>
        <v>666</v>
      </c>
      <c r="V22" s="20">
        <f t="shared" si="13"/>
        <v>409</v>
      </c>
      <c r="W22" s="20">
        <f t="shared" si="13"/>
        <v>5</v>
      </c>
      <c r="X22" s="20">
        <f t="shared" si="13"/>
        <v>251</v>
      </c>
      <c r="Y22" s="20">
        <f t="shared" si="13"/>
        <v>35</v>
      </c>
      <c r="Z22" s="20">
        <f t="shared" si="13"/>
        <v>465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6214</v>
      </c>
    </row>
    <row r="23" spans="1:36" s="47" customFormat="1" x14ac:dyDescent="0.25">
      <c r="A23" s="48" t="s">
        <v>26</v>
      </c>
      <c r="B23" s="19">
        <f>+B17+B19+B21</f>
        <v>314.16000000000003</v>
      </c>
      <c r="C23" s="19">
        <f t="shared" ref="C23:L23" si="14">+C17+C19+C21</f>
        <v>147.84</v>
      </c>
      <c r="D23" s="19">
        <f t="shared" si="14"/>
        <v>1205.82</v>
      </c>
      <c r="E23" s="19">
        <f t="shared" si="14"/>
        <v>609.84</v>
      </c>
      <c r="F23" s="19">
        <f t="shared" si="14"/>
        <v>896.48</v>
      </c>
      <c r="G23" s="19">
        <f t="shared" si="14"/>
        <v>1492.3600000000001</v>
      </c>
      <c r="H23" s="19">
        <f t="shared" si="14"/>
        <v>1034.8800000000001</v>
      </c>
      <c r="I23" s="19">
        <f t="shared" si="14"/>
        <v>517.44000000000005</v>
      </c>
      <c r="J23" s="19">
        <f t="shared" si="14"/>
        <v>757.68000000000006</v>
      </c>
      <c r="K23" s="19">
        <f t="shared" si="14"/>
        <v>993.30000000000007</v>
      </c>
      <c r="L23" s="19">
        <f t="shared" si="14"/>
        <v>13.86</v>
      </c>
      <c r="M23" s="19">
        <f t="shared" ref="M23:S23" si="15">+M17+M19+M21</f>
        <v>23.1</v>
      </c>
      <c r="N23" s="19">
        <f t="shared" si="15"/>
        <v>1603.14</v>
      </c>
      <c r="O23" s="19">
        <f t="shared" si="15"/>
        <v>974.82</v>
      </c>
      <c r="P23" s="19">
        <f t="shared" si="15"/>
        <v>1131.9000000000001</v>
      </c>
      <c r="Q23" s="19">
        <f t="shared" si="15"/>
        <v>822.36</v>
      </c>
      <c r="R23" s="19">
        <f t="shared" si="15"/>
        <v>3187.8</v>
      </c>
      <c r="S23" s="19">
        <f t="shared" si="15"/>
        <v>2139.06</v>
      </c>
      <c r="T23" s="19">
        <f t="shared" ref="T23:AG23" si="16">+T17+T19+T21</f>
        <v>2383.92</v>
      </c>
      <c r="U23" s="19">
        <f t="shared" si="16"/>
        <v>3076.92</v>
      </c>
      <c r="V23" s="19">
        <f t="shared" si="16"/>
        <v>1889.5800000000002</v>
      </c>
      <c r="W23" s="19">
        <f t="shared" si="16"/>
        <v>23.1</v>
      </c>
      <c r="X23" s="19">
        <f t="shared" si="16"/>
        <v>1159.6200000000001</v>
      </c>
      <c r="Y23" s="19">
        <f t="shared" si="16"/>
        <v>161.70000000000002</v>
      </c>
      <c r="Z23" s="19">
        <f t="shared" si="16"/>
        <v>2148.3000000000002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28708.98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6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27.72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27.72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6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27.72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27.72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42.28</v>
      </c>
      <c r="G32" s="36"/>
      <c r="H32" s="36"/>
      <c r="I32" s="36"/>
      <c r="J32" s="36"/>
      <c r="K32" s="36"/>
      <c r="L32" s="36"/>
      <c r="M32" s="37"/>
      <c r="N32" s="37"/>
      <c r="O32" s="37"/>
      <c r="P32" s="37">
        <v>239.26</v>
      </c>
      <c r="Q32" s="37">
        <v>14</v>
      </c>
      <c r="R32" s="37">
        <v>50.15</v>
      </c>
      <c r="S32" s="37"/>
      <c r="T32" s="37"/>
      <c r="U32" s="37"/>
      <c r="V32" s="37">
        <v>58.11</v>
      </c>
      <c r="W32" s="37"/>
      <c r="X32" s="37"/>
      <c r="Y32" s="37"/>
      <c r="Z32" s="37">
        <v>34</v>
      </c>
      <c r="AA32" s="37"/>
      <c r="AB32" s="37"/>
      <c r="AC32" s="37"/>
      <c r="AD32" s="37"/>
      <c r="AE32" s="37"/>
      <c r="AF32" s="37"/>
      <c r="AG32" s="37"/>
      <c r="AH32" s="66">
        <f t="shared" si="29"/>
        <v>437.79999999999995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195.33360000000002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1105.3812</v>
      </c>
      <c r="Q33" s="22">
        <f t="shared" si="31"/>
        <v>64.680000000000007</v>
      </c>
      <c r="R33" s="22">
        <f t="shared" si="31"/>
        <v>231.69300000000001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268.46820000000002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157.08000000000001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2022.636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42.28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239.26</v>
      </c>
      <c r="Q38" s="20">
        <f t="shared" si="40"/>
        <v>14</v>
      </c>
      <c r="R38" s="20">
        <f t="shared" si="40"/>
        <v>50.15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58.11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34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437.79999999999995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195.33360000000002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1105.3812</v>
      </c>
      <c r="Q39" s="19">
        <f t="shared" si="43"/>
        <v>64.680000000000007</v>
      </c>
      <c r="R39" s="19">
        <f t="shared" si="43"/>
        <v>231.69300000000001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268.46820000000002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157.08000000000001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2022.636</v>
      </c>
    </row>
    <row r="40" spans="1:34" x14ac:dyDescent="0.25">
      <c r="A40" s="13" t="s">
        <v>43</v>
      </c>
      <c r="B40" s="36"/>
      <c r="C40" s="36"/>
      <c r="D40" s="36"/>
      <c r="E40" s="36">
        <v>18.57</v>
      </c>
      <c r="F40" s="36"/>
      <c r="G40" s="36"/>
      <c r="H40" s="36"/>
      <c r="I40" s="36">
        <v>57.83</v>
      </c>
      <c r="J40" s="36"/>
      <c r="K40" s="36"/>
      <c r="L40" s="36"/>
      <c r="M40" s="36"/>
      <c r="N40" s="36"/>
      <c r="O40" s="36">
        <v>74.5</v>
      </c>
      <c r="P40" s="36"/>
      <c r="Q40" s="36"/>
      <c r="R40" s="36">
        <v>84.92</v>
      </c>
      <c r="S40" s="36">
        <v>57.33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293.14999999999998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85.793400000000005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267.1746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344.19</v>
      </c>
      <c r="P41" s="22">
        <f t="shared" si="46"/>
        <v>0</v>
      </c>
      <c r="Q41" s="22">
        <f t="shared" si="46"/>
        <v>0</v>
      </c>
      <c r="R41" s="22">
        <f t="shared" si="46"/>
        <v>392.3304</v>
      </c>
      <c r="S41" s="22">
        <f t="shared" ref="S41:AG41" si="47">S40*$B$8</f>
        <v>264.8646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1354.3530000000001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18.57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57.83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74.5</v>
      </c>
      <c r="P46" s="20">
        <f t="shared" si="55"/>
        <v>0</v>
      </c>
      <c r="Q46" s="20">
        <f t="shared" si="55"/>
        <v>0</v>
      </c>
      <c r="R46" s="20">
        <f t="shared" si="55"/>
        <v>84.92</v>
      </c>
      <c r="S46" s="20">
        <f t="shared" si="55"/>
        <v>57.33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293.14999999999998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85.793400000000005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267.1746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344.19</v>
      </c>
      <c r="P47" s="19">
        <f t="shared" si="58"/>
        <v>0</v>
      </c>
      <c r="Q47" s="19">
        <f t="shared" si="58"/>
        <v>0</v>
      </c>
      <c r="R47" s="19">
        <f t="shared" si="58"/>
        <v>392.3304</v>
      </c>
      <c r="S47" s="19">
        <f t="shared" si="58"/>
        <v>264.8646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1354.3530000000001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220.57</v>
      </c>
      <c r="C49" s="44">
        <v>629.16999999999996</v>
      </c>
      <c r="D49" s="44">
        <v>323.68</v>
      </c>
      <c r="E49" s="44">
        <v>748.24</v>
      </c>
      <c r="F49" s="44">
        <v>1060.6099999999999</v>
      </c>
      <c r="G49" s="44">
        <v>562.49</v>
      </c>
      <c r="H49" s="44">
        <v>730.86</v>
      </c>
      <c r="I49" s="44">
        <v>925.73</v>
      </c>
      <c r="J49" s="44">
        <v>265.44</v>
      </c>
      <c r="K49" s="44">
        <v>221.24</v>
      </c>
      <c r="L49" s="44">
        <v>25.53</v>
      </c>
      <c r="M49" s="45">
        <v>45.47</v>
      </c>
      <c r="N49" s="45">
        <v>948.2</v>
      </c>
      <c r="O49" s="45">
        <v>1701.48</v>
      </c>
      <c r="P49" s="45">
        <v>853.23</v>
      </c>
      <c r="Q49" s="45">
        <v>608.25</v>
      </c>
      <c r="R49" s="45">
        <v>1024.25</v>
      </c>
      <c r="S49" s="45">
        <v>2079.9699999999998</v>
      </c>
      <c r="T49" s="45">
        <v>1248.3699999999999</v>
      </c>
      <c r="U49" s="45">
        <v>2636.68</v>
      </c>
      <c r="V49" s="45">
        <v>1936.51</v>
      </c>
      <c r="W49" s="45"/>
      <c r="X49" s="45">
        <v>448.62</v>
      </c>
      <c r="Y49" s="45">
        <v>407.15</v>
      </c>
      <c r="Z49" s="45">
        <v>877.66</v>
      </c>
      <c r="AA49" s="45"/>
      <c r="AB49" s="45"/>
      <c r="AC49" s="45"/>
      <c r="AD49" s="45"/>
      <c r="AE49" s="45"/>
      <c r="AF49" s="45"/>
      <c r="AG49" s="45"/>
      <c r="AH49" s="50">
        <f t="shared" si="29"/>
        <v>20529.399999999998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>
        <v>9.2100000000000009</v>
      </c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9.2100000000000009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340.41</v>
      </c>
      <c r="C53" s="44">
        <v>401.06</v>
      </c>
      <c r="D53" s="44">
        <v>623.66999999999996</v>
      </c>
      <c r="E53" s="44">
        <v>276.16000000000003</v>
      </c>
      <c r="F53" s="44"/>
      <c r="G53" s="44"/>
      <c r="H53" s="44"/>
      <c r="I53" s="44"/>
      <c r="J53" s="44"/>
      <c r="K53" s="44"/>
      <c r="L53" s="44"/>
      <c r="M53" s="45"/>
      <c r="N53" s="45">
        <v>1086.08</v>
      </c>
      <c r="O53" s="45">
        <v>665.4</v>
      </c>
      <c r="P53" s="45">
        <v>569.39</v>
      </c>
      <c r="Q53" s="45">
        <v>398.11</v>
      </c>
      <c r="R53" s="45"/>
      <c r="S53" s="45"/>
      <c r="T53" s="45"/>
      <c r="U53" s="45"/>
      <c r="V53" s="45"/>
      <c r="W53" s="45"/>
      <c r="X53" s="45"/>
      <c r="Y53" s="45">
        <v>68.13</v>
      </c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4428.41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1</v>
      </c>
      <c r="S54" s="45">
        <v>45.41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46.41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20.239999999999998</v>
      </c>
      <c r="H55" s="44">
        <v>222.54</v>
      </c>
      <c r="I55" s="44">
        <v>139.66</v>
      </c>
      <c r="J55" s="44">
        <v>67.349999999999994</v>
      </c>
      <c r="K55" s="44">
        <v>1</v>
      </c>
      <c r="L55" s="44">
        <v>40.25</v>
      </c>
      <c r="M55" s="45"/>
      <c r="N55" s="45"/>
      <c r="O55" s="45">
        <v>20.64</v>
      </c>
      <c r="P55" s="45"/>
      <c r="Q55" s="45"/>
      <c r="R55" s="45"/>
      <c r="S55" s="45">
        <v>118.66</v>
      </c>
      <c r="T55" s="45">
        <v>72.83</v>
      </c>
      <c r="U55" s="45">
        <v>24.09</v>
      </c>
      <c r="V55" s="45"/>
      <c r="W55" s="45"/>
      <c r="X55" s="45"/>
      <c r="Y55" s="45">
        <v>9.3699999999999992</v>
      </c>
      <c r="Z55" s="45">
        <v>10.11</v>
      </c>
      <c r="AA55" s="45"/>
      <c r="AB55" s="45"/>
      <c r="AC55" s="45"/>
      <c r="AD55" s="45"/>
      <c r="AE55" s="45"/>
      <c r="AF55" s="45"/>
      <c r="AG55" s="45"/>
      <c r="AH55" s="50">
        <f t="shared" si="29"/>
        <v>746.74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906.84000000000015</v>
      </c>
      <c r="C64" s="53">
        <f t="shared" ref="C64:AG64" si="61">+C15+C23+C31+C39+C47+C48+C49+C50+C51+C52+C53+C54+C55+C56+C57+C58+C59+C60+C61+C62+C63</f>
        <v>1180.77</v>
      </c>
      <c r="D64" s="53">
        <f t="shared" si="61"/>
        <v>2153.17</v>
      </c>
      <c r="E64" s="53">
        <f t="shared" si="61"/>
        <v>1720.0334</v>
      </c>
      <c r="F64" s="53">
        <f t="shared" si="61"/>
        <v>2152.4236000000001</v>
      </c>
      <c r="G64" s="53">
        <f t="shared" si="61"/>
        <v>2075.09</v>
      </c>
      <c r="H64" s="53">
        <f t="shared" si="61"/>
        <v>2098</v>
      </c>
      <c r="I64" s="53">
        <f t="shared" si="61"/>
        <v>1914.3046000000002</v>
      </c>
      <c r="J64" s="53">
        <f t="shared" si="61"/>
        <v>1095.47</v>
      </c>
      <c r="K64" s="53">
        <f t="shared" si="61"/>
        <v>1215.54</v>
      </c>
      <c r="L64" s="53">
        <f t="shared" si="61"/>
        <v>96.14</v>
      </c>
      <c r="M64" s="53">
        <f t="shared" si="61"/>
        <v>68.569999999999993</v>
      </c>
      <c r="N64" s="53">
        <f t="shared" si="61"/>
        <v>3719.42</v>
      </c>
      <c r="O64" s="53">
        <f t="shared" si="61"/>
        <v>3708.0299999999997</v>
      </c>
      <c r="P64" s="53">
        <f t="shared" si="61"/>
        <v>3686.4012000000002</v>
      </c>
      <c r="Q64" s="53">
        <f t="shared" si="61"/>
        <v>1899.4</v>
      </c>
      <c r="R64" s="53">
        <f t="shared" si="61"/>
        <v>4837.0734000000002</v>
      </c>
      <c r="S64" s="53">
        <f t="shared" si="61"/>
        <v>4714.9645999999993</v>
      </c>
      <c r="T64" s="53">
        <f t="shared" si="61"/>
        <v>3726.62</v>
      </c>
      <c r="U64" s="53">
        <f t="shared" si="61"/>
        <v>5737.6900000000005</v>
      </c>
      <c r="V64" s="53">
        <f t="shared" si="61"/>
        <v>4155.7582000000002</v>
      </c>
      <c r="W64" s="53">
        <f t="shared" si="61"/>
        <v>23.1</v>
      </c>
      <c r="X64" s="53">
        <f t="shared" si="61"/>
        <v>1608.2400000000002</v>
      </c>
      <c r="Y64" s="53">
        <f t="shared" si="61"/>
        <v>702.06000000000006</v>
      </c>
      <c r="Z64" s="53">
        <f t="shared" si="61"/>
        <v>3193.15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58388.258999999998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15 D</v>
      </c>
      <c r="N66" s="55" t="str">
        <f t="shared" si="62"/>
        <v>CAJA 1 N</v>
      </c>
      <c r="O66" s="55" t="str">
        <f t="shared" si="62"/>
        <v>CAJA 2 N</v>
      </c>
      <c r="P66" s="55" t="str">
        <f t="shared" si="62"/>
        <v>CAJA 3 N</v>
      </c>
      <c r="Q66" s="55" t="str">
        <f t="shared" si="62"/>
        <v>CAJA 4 N</v>
      </c>
      <c r="R66" s="55" t="str">
        <f t="shared" si="62"/>
        <v>CAJA 5 N</v>
      </c>
      <c r="S66" s="55" t="str">
        <f t="shared" si="62"/>
        <v>CAJA 6 N</v>
      </c>
      <c r="T66" s="55" t="str">
        <f t="shared" si="62"/>
        <v>CAJA 7 N</v>
      </c>
      <c r="U66" s="55" t="str">
        <f t="shared" si="62"/>
        <v>CAJA 8 N</v>
      </c>
      <c r="V66" s="55" t="str">
        <f t="shared" si="62"/>
        <v>CAJA 9 N</v>
      </c>
      <c r="W66" s="55" t="str">
        <f t="shared" si="62"/>
        <v>CAJA 10 N</v>
      </c>
      <c r="X66" s="55" t="str">
        <f t="shared" si="62"/>
        <v>CAJA 12 N</v>
      </c>
      <c r="Y66" s="55" t="str">
        <f t="shared" si="62"/>
        <v>CAJA 14 N</v>
      </c>
      <c r="Z66" s="55" t="str">
        <f t="shared" si="62"/>
        <v>CAJA 15 N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906.04</v>
      </c>
      <c r="C67" s="57">
        <f t="shared" ref="C67:L67" si="63">C12</f>
        <v>1181.19</v>
      </c>
      <c r="D67" s="57">
        <f t="shared" si="63"/>
        <v>2118.9699999999998</v>
      </c>
      <c r="E67" s="57">
        <f t="shared" si="63"/>
        <v>1717.07</v>
      </c>
      <c r="F67" s="57">
        <f t="shared" si="63"/>
        <v>2115.15</v>
      </c>
      <c r="G67" s="57">
        <f t="shared" si="63"/>
        <v>2065.25</v>
      </c>
      <c r="H67" s="57">
        <f t="shared" si="63"/>
        <v>2094.64</v>
      </c>
      <c r="I67" s="57">
        <f t="shared" si="63"/>
        <v>1912.63</v>
      </c>
      <c r="J67" s="57">
        <f t="shared" si="63"/>
        <v>1095.5999999999999</v>
      </c>
      <c r="K67" s="57">
        <f t="shared" si="63"/>
        <v>1211.3499999999999</v>
      </c>
      <c r="L67" s="57">
        <f t="shared" si="63"/>
        <v>95.85</v>
      </c>
      <c r="M67" s="57">
        <f t="shared" ref="M67:AG67" si="64">M12</f>
        <v>65.73</v>
      </c>
      <c r="N67" s="57">
        <f t="shared" si="64"/>
        <v>3718.99</v>
      </c>
      <c r="O67" s="57">
        <f t="shared" si="64"/>
        <v>3705.33</v>
      </c>
      <c r="P67" s="57">
        <f t="shared" si="64"/>
        <v>3682.52</v>
      </c>
      <c r="Q67" s="57">
        <f t="shared" si="64"/>
        <v>1898.97</v>
      </c>
      <c r="R67" s="57">
        <f t="shared" si="64"/>
        <v>4794.8500000000004</v>
      </c>
      <c r="S67" s="57">
        <f t="shared" si="64"/>
        <v>4712.92</v>
      </c>
      <c r="T67" s="57">
        <f t="shared" si="64"/>
        <v>3723.5</v>
      </c>
      <c r="U67" s="57">
        <f t="shared" si="64"/>
        <v>5711.85</v>
      </c>
      <c r="V67" s="57">
        <f t="shared" si="64"/>
        <v>4155.3599999999997</v>
      </c>
      <c r="W67" s="57">
        <f t="shared" si="64"/>
        <v>22.96</v>
      </c>
      <c r="X67" s="57">
        <f t="shared" si="64"/>
        <v>1582.37</v>
      </c>
      <c r="Y67" s="57">
        <f t="shared" si="64"/>
        <v>706.46</v>
      </c>
      <c r="Z67" s="57">
        <f t="shared" si="64"/>
        <v>3165.62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58161.170000000006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906.04</v>
      </c>
      <c r="C69" s="59">
        <f t="shared" ref="C69:L69" si="67">+C67+C68</f>
        <v>1181.19</v>
      </c>
      <c r="D69" s="59">
        <f t="shared" si="67"/>
        <v>2118.9699999999998</v>
      </c>
      <c r="E69" s="59">
        <f t="shared" si="67"/>
        <v>1717.07</v>
      </c>
      <c r="F69" s="59">
        <f t="shared" si="67"/>
        <v>2115.15</v>
      </c>
      <c r="G69" s="59">
        <f t="shared" si="67"/>
        <v>2065.25</v>
      </c>
      <c r="H69" s="59">
        <f t="shared" si="67"/>
        <v>2094.64</v>
      </c>
      <c r="I69" s="59">
        <f t="shared" si="67"/>
        <v>1912.63</v>
      </c>
      <c r="J69" s="59">
        <f t="shared" si="67"/>
        <v>1095.5999999999999</v>
      </c>
      <c r="K69" s="59">
        <f t="shared" si="67"/>
        <v>1211.3499999999999</v>
      </c>
      <c r="L69" s="59">
        <f t="shared" si="67"/>
        <v>95.85</v>
      </c>
      <c r="M69" s="59">
        <f t="shared" ref="M69:AG69" si="68">+M67+M68</f>
        <v>65.73</v>
      </c>
      <c r="N69" s="59">
        <f t="shared" si="68"/>
        <v>3718.99</v>
      </c>
      <c r="O69" s="59">
        <f t="shared" si="68"/>
        <v>3705.33</v>
      </c>
      <c r="P69" s="59">
        <f t="shared" si="68"/>
        <v>3682.52</v>
      </c>
      <c r="Q69" s="59">
        <f t="shared" si="68"/>
        <v>1898.97</v>
      </c>
      <c r="R69" s="59">
        <f t="shared" si="68"/>
        <v>4794.8500000000004</v>
      </c>
      <c r="S69" s="59">
        <f t="shared" si="68"/>
        <v>4712.92</v>
      </c>
      <c r="T69" s="59">
        <f t="shared" si="68"/>
        <v>3723.5</v>
      </c>
      <c r="U69" s="59">
        <f t="shared" si="68"/>
        <v>5711.85</v>
      </c>
      <c r="V69" s="59">
        <f t="shared" si="68"/>
        <v>4155.3599999999997</v>
      </c>
      <c r="W69" s="59">
        <f t="shared" si="68"/>
        <v>22.96</v>
      </c>
      <c r="X69" s="59">
        <f t="shared" si="68"/>
        <v>1582.37</v>
      </c>
      <c r="Y69" s="59">
        <f t="shared" si="68"/>
        <v>706.46</v>
      </c>
      <c r="Z69" s="59">
        <f t="shared" si="68"/>
        <v>3165.62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58161.170000000006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0.8000000000001819</v>
      </c>
      <c r="C70" s="57">
        <f t="shared" si="69"/>
        <v>-0.42000000000007276</v>
      </c>
      <c r="D70" s="57">
        <f t="shared" si="69"/>
        <v>34.200000000000273</v>
      </c>
      <c r="E70" s="57">
        <f t="shared" si="69"/>
        <v>2.9634000000000924</v>
      </c>
      <c r="F70" s="57">
        <f t="shared" si="69"/>
        <v>37.273599999999988</v>
      </c>
      <c r="G70" s="57">
        <f t="shared" si="69"/>
        <v>9.8400000000001455</v>
      </c>
      <c r="H70" s="57">
        <f t="shared" si="69"/>
        <v>3.3600000000001273</v>
      </c>
      <c r="I70" s="57">
        <f t="shared" si="69"/>
        <v>1.6746000000000549</v>
      </c>
      <c r="J70" s="57">
        <f t="shared" si="69"/>
        <v>-0.12999999999988177</v>
      </c>
      <c r="K70" s="57">
        <f t="shared" si="69"/>
        <v>4.1900000000000546</v>
      </c>
      <c r="L70" s="57">
        <f t="shared" si="69"/>
        <v>0.29000000000000625</v>
      </c>
      <c r="M70" s="57">
        <f t="shared" ref="M70:AG70" si="70">+M64-M69</f>
        <v>2.8399999999999892</v>
      </c>
      <c r="N70" s="57">
        <f t="shared" si="70"/>
        <v>0.43000000000029104</v>
      </c>
      <c r="O70" s="57">
        <f t="shared" si="70"/>
        <v>2.6999999999998181</v>
      </c>
      <c r="P70" s="57">
        <f t="shared" si="70"/>
        <v>3.8812000000002627</v>
      </c>
      <c r="Q70" s="57">
        <f t="shared" si="70"/>
        <v>0.43000000000006366</v>
      </c>
      <c r="R70" s="57">
        <f t="shared" si="70"/>
        <v>42.223399999999856</v>
      </c>
      <c r="S70" s="57">
        <f t="shared" si="70"/>
        <v>2.0445999999992637</v>
      </c>
      <c r="T70" s="57">
        <f t="shared" si="70"/>
        <v>3.1199999999998909</v>
      </c>
      <c r="U70" s="57">
        <f t="shared" si="70"/>
        <v>25.840000000000146</v>
      </c>
      <c r="V70" s="57">
        <f t="shared" si="70"/>
        <v>0.39820000000054279</v>
      </c>
      <c r="W70" s="57">
        <f t="shared" si="70"/>
        <v>0.14000000000000057</v>
      </c>
      <c r="X70" s="57">
        <f t="shared" si="70"/>
        <v>25.870000000000346</v>
      </c>
      <c r="Y70" s="57">
        <f t="shared" si="70"/>
        <v>-4.3999999999999773</v>
      </c>
      <c r="Z70" s="57">
        <f t="shared" si="70"/>
        <v>27.5300000000002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227.08900000000165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139</v>
      </c>
      <c r="F71" s="14" t="s">
        <v>140</v>
      </c>
      <c r="G71" s="14" t="s">
        <v>141</v>
      </c>
      <c r="H71" s="14"/>
      <c r="I71" s="14"/>
      <c r="J71" s="14"/>
      <c r="K71" s="14" t="s">
        <v>142</v>
      </c>
      <c r="L71" s="14" t="s">
        <v>143</v>
      </c>
      <c r="M71" s="29"/>
      <c r="N71" s="29"/>
      <c r="O71" s="29"/>
      <c r="P71" s="29"/>
      <c r="Q71" s="29"/>
      <c r="R71" s="29" t="s">
        <v>147</v>
      </c>
      <c r="S71" s="29"/>
      <c r="T71" s="29"/>
      <c r="U71" s="29" t="s">
        <v>150</v>
      </c>
      <c r="V71" s="29"/>
      <c r="W71" s="29"/>
      <c r="X71" s="29" t="s">
        <v>153</v>
      </c>
      <c r="Y71" s="29" t="s">
        <v>154</v>
      </c>
      <c r="Z71" s="29" t="s">
        <v>156</v>
      </c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R72" s="12" t="s">
        <v>148</v>
      </c>
      <c r="U72" s="12" t="s">
        <v>151</v>
      </c>
      <c r="Y72" s="12" t="s">
        <v>155</v>
      </c>
      <c r="AH72" s="47"/>
    </row>
    <row r="73" spans="1:34" x14ac:dyDescent="0.25">
      <c r="R73" s="12" t="s">
        <v>149</v>
      </c>
      <c r="U73" s="12" t="s">
        <v>152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B57" sqref="B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1869.63</v>
      </c>
      <c r="C12" s="26">
        <v>1938.99</v>
      </c>
      <c r="D12" s="26">
        <v>714.47</v>
      </c>
      <c r="E12" s="26">
        <v>2061.91</v>
      </c>
      <c r="F12" s="26">
        <v>1172.1400000000001</v>
      </c>
      <c r="G12" s="26">
        <v>1009.42</v>
      </c>
      <c r="H12" s="26">
        <v>883.2</v>
      </c>
      <c r="I12" s="26">
        <v>2191.5500000000002</v>
      </c>
      <c r="J12" s="26">
        <v>2508.62</v>
      </c>
      <c r="K12" s="26">
        <v>2970.12</v>
      </c>
      <c r="L12" s="26">
        <v>2386.81</v>
      </c>
      <c r="M12" s="26">
        <v>3340.51</v>
      </c>
      <c r="N12" s="26">
        <v>2368.33</v>
      </c>
      <c r="O12" s="26">
        <v>2321.15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27736.850000000006</v>
      </c>
      <c r="AI12" s="26">
        <v>27736.94</v>
      </c>
      <c r="AJ12" s="69">
        <f>+AI12-AH12</f>
        <v>8.9999999992869562E-2</v>
      </c>
    </row>
    <row r="13" spans="1:36" ht="19.5" customHeight="1" x14ac:dyDescent="0.25">
      <c r="A13" s="25" t="s">
        <v>117</v>
      </c>
      <c r="B13" s="26"/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>
        <v>36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193.4</v>
      </c>
      <c r="C15" s="23">
        <v>3</v>
      </c>
      <c r="D15" s="23">
        <v>0</v>
      </c>
      <c r="E15" s="23">
        <v>0</v>
      </c>
      <c r="F15" s="23">
        <v>28.7</v>
      </c>
      <c r="G15" s="23"/>
      <c r="H15" s="23">
        <v>10.3</v>
      </c>
      <c r="I15" s="23">
        <v>93</v>
      </c>
      <c r="J15" s="23"/>
      <c r="K15" s="23">
        <v>72.8</v>
      </c>
      <c r="L15" s="23">
        <v>46.5</v>
      </c>
      <c r="M15" s="23">
        <v>78</v>
      </c>
      <c r="N15" s="23"/>
      <c r="O15" s="23">
        <v>2.6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528.30000000000007</v>
      </c>
    </row>
    <row r="16" spans="1:36" s="32" customFormat="1" x14ac:dyDescent="0.25">
      <c r="A16" s="30" t="s">
        <v>20</v>
      </c>
      <c r="B16" s="31">
        <v>152</v>
      </c>
      <c r="C16" s="31">
        <v>198</v>
      </c>
      <c r="D16" s="31">
        <v>56</v>
      </c>
      <c r="E16" s="31">
        <v>226</v>
      </c>
      <c r="F16" s="31">
        <v>102</v>
      </c>
      <c r="G16" s="31">
        <v>106</v>
      </c>
      <c r="H16" s="31">
        <v>41</v>
      </c>
      <c r="I16" s="31">
        <v>190</v>
      </c>
      <c r="J16" s="31">
        <v>291</v>
      </c>
      <c r="K16" s="31">
        <v>382</v>
      </c>
      <c r="L16" s="31">
        <v>253</v>
      </c>
      <c r="M16" s="31">
        <v>351</v>
      </c>
      <c r="N16" s="31">
        <v>286</v>
      </c>
      <c r="O16" s="31">
        <v>208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2842</v>
      </c>
      <c r="AJ16" s="70"/>
    </row>
    <row r="17" spans="1:36" s="47" customFormat="1" x14ac:dyDescent="0.25">
      <c r="A17" s="46" t="s">
        <v>27</v>
      </c>
      <c r="B17" s="22">
        <f>B16*$B$8</f>
        <v>702.24</v>
      </c>
      <c r="C17" s="22">
        <f>C16*$B$8</f>
        <v>914.76</v>
      </c>
      <c r="D17" s="22">
        <f t="shared" ref="D17:AG17" si="2">D16*$B$8</f>
        <v>258.72000000000003</v>
      </c>
      <c r="E17" s="22">
        <f t="shared" si="2"/>
        <v>1044.1200000000001</v>
      </c>
      <c r="F17" s="22">
        <f t="shared" si="2"/>
        <v>471.24</v>
      </c>
      <c r="G17" s="22">
        <f t="shared" si="2"/>
        <v>489.72</v>
      </c>
      <c r="H17" s="22">
        <f t="shared" si="2"/>
        <v>189.42000000000002</v>
      </c>
      <c r="I17" s="22">
        <f t="shared" si="2"/>
        <v>877.80000000000007</v>
      </c>
      <c r="J17" s="22">
        <f t="shared" si="2"/>
        <v>1344.42</v>
      </c>
      <c r="K17" s="22">
        <f t="shared" si="2"/>
        <v>1764.8400000000001</v>
      </c>
      <c r="L17" s="22">
        <f t="shared" si="2"/>
        <v>1168.8600000000001</v>
      </c>
      <c r="M17" s="22">
        <f t="shared" si="2"/>
        <v>1621.6200000000001</v>
      </c>
      <c r="N17" s="22">
        <f t="shared" si="2"/>
        <v>1321.32</v>
      </c>
      <c r="O17" s="22">
        <f t="shared" si="2"/>
        <v>960.96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13130.04</v>
      </c>
    </row>
    <row r="18" spans="1:36" s="32" customFormat="1" x14ac:dyDescent="0.25">
      <c r="A18" s="30" t="s">
        <v>23</v>
      </c>
      <c r="B18" s="33">
        <v>1</v>
      </c>
      <c r="C18" s="33">
        <v>52</v>
      </c>
      <c r="D18" s="33"/>
      <c r="E18" s="33">
        <v>25</v>
      </c>
      <c r="F18" s="33">
        <v>25</v>
      </c>
      <c r="G18" s="33">
        <v>9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112</v>
      </c>
      <c r="AJ18" s="70"/>
    </row>
    <row r="19" spans="1:36" s="47" customFormat="1" x14ac:dyDescent="0.25">
      <c r="A19" s="46" t="s">
        <v>27</v>
      </c>
      <c r="B19" s="22">
        <f>B18*$B$9</f>
        <v>4.6399999999999997</v>
      </c>
      <c r="C19" s="22">
        <f t="shared" ref="C19:AG19" si="3">C18*$B$9</f>
        <v>241.27999999999997</v>
      </c>
      <c r="D19" s="22">
        <f t="shared" si="3"/>
        <v>0</v>
      </c>
      <c r="E19" s="22">
        <f t="shared" si="3"/>
        <v>115.99999999999999</v>
      </c>
      <c r="F19" s="22">
        <f t="shared" si="3"/>
        <v>115.99999999999999</v>
      </c>
      <c r="G19" s="22">
        <f t="shared" si="3"/>
        <v>41.76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519.67999999999995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AG23" si="5">+C16+C18+C20</f>
        <v>250</v>
      </c>
      <c r="D22" s="20">
        <f t="shared" si="5"/>
        <v>56</v>
      </c>
      <c r="E22" s="20">
        <f t="shared" si="5"/>
        <v>251</v>
      </c>
      <c r="F22" s="20">
        <f t="shared" si="5"/>
        <v>127</v>
      </c>
      <c r="G22" s="20">
        <f t="shared" si="5"/>
        <v>115</v>
      </c>
      <c r="H22" s="20">
        <f t="shared" si="5"/>
        <v>41</v>
      </c>
      <c r="I22" s="20">
        <f t="shared" si="5"/>
        <v>190</v>
      </c>
      <c r="J22" s="20">
        <f t="shared" si="5"/>
        <v>291</v>
      </c>
      <c r="K22" s="20">
        <f t="shared" si="5"/>
        <v>382</v>
      </c>
      <c r="L22" s="20">
        <f t="shared" si="5"/>
        <v>253</v>
      </c>
      <c r="M22" s="20">
        <f t="shared" si="5"/>
        <v>351</v>
      </c>
      <c r="N22" s="20">
        <f t="shared" si="5"/>
        <v>286</v>
      </c>
      <c r="O22" s="20">
        <f t="shared" si="5"/>
        <v>208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2954</v>
      </c>
    </row>
    <row r="23" spans="1:36" s="47" customFormat="1" x14ac:dyDescent="0.25">
      <c r="A23" s="48" t="s">
        <v>26</v>
      </c>
      <c r="B23" s="19">
        <f>+B17+B19+B21</f>
        <v>706.88</v>
      </c>
      <c r="C23" s="19">
        <f t="shared" si="5"/>
        <v>1156.04</v>
      </c>
      <c r="D23" s="19">
        <f t="shared" si="5"/>
        <v>258.72000000000003</v>
      </c>
      <c r="E23" s="19">
        <f t="shared" si="5"/>
        <v>1160.1200000000001</v>
      </c>
      <c r="F23" s="19">
        <f t="shared" si="5"/>
        <v>587.24</v>
      </c>
      <c r="G23" s="19">
        <f t="shared" si="5"/>
        <v>531.48</v>
      </c>
      <c r="H23" s="19">
        <f t="shared" si="5"/>
        <v>189.42000000000002</v>
      </c>
      <c r="I23" s="19">
        <f t="shared" si="5"/>
        <v>877.80000000000007</v>
      </c>
      <c r="J23" s="19">
        <f t="shared" si="5"/>
        <v>1344.42</v>
      </c>
      <c r="K23" s="19">
        <f t="shared" si="5"/>
        <v>1764.8400000000001</v>
      </c>
      <c r="L23" s="19">
        <f t="shared" si="5"/>
        <v>1168.8600000000001</v>
      </c>
      <c r="M23" s="19">
        <f t="shared" si="5"/>
        <v>1621.6200000000001</v>
      </c>
      <c r="N23" s="19">
        <f t="shared" si="5"/>
        <v>1321.32</v>
      </c>
      <c r="O23" s="19">
        <f t="shared" si="5"/>
        <v>960.96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13649.720000000001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</v>
      </c>
      <c r="D40" s="36"/>
      <c r="E40" s="36"/>
      <c r="F40" s="36"/>
      <c r="G40" s="36"/>
      <c r="H40" s="36"/>
      <c r="I40" s="36"/>
      <c r="J40" s="36"/>
      <c r="K40" s="36"/>
      <c r="L40" s="36">
        <v>12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18.48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55.44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73.92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12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18.48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55.44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73.92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816.74</v>
      </c>
      <c r="C49" s="44">
        <v>479.6</v>
      </c>
      <c r="D49" s="44">
        <v>281.7</v>
      </c>
      <c r="E49" s="44">
        <v>914.9</v>
      </c>
      <c r="F49" s="44">
        <v>316.70999999999998</v>
      </c>
      <c r="G49" s="44">
        <v>484.61</v>
      </c>
      <c r="H49" s="44">
        <v>482.17</v>
      </c>
      <c r="I49" s="44">
        <v>933.11</v>
      </c>
      <c r="J49" s="44">
        <v>679.53</v>
      </c>
      <c r="K49" s="44">
        <v>714.22</v>
      </c>
      <c r="L49" s="44">
        <v>1117.81</v>
      </c>
      <c r="M49" s="45">
        <v>1165.8399999999999</v>
      </c>
      <c r="N49" s="45">
        <v>1059.08</v>
      </c>
      <c r="O49" s="45">
        <v>932.21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10378.23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153.93</v>
      </c>
      <c r="C53" s="44">
        <v>312.73</v>
      </c>
      <c r="D53" s="44">
        <v>120.88</v>
      </c>
      <c r="E53" s="44"/>
      <c r="F53" s="44">
        <v>241.32</v>
      </c>
      <c r="G53" s="44"/>
      <c r="H53" s="44">
        <v>211.59</v>
      </c>
      <c r="I53" s="44">
        <v>284.07</v>
      </c>
      <c r="J53" s="44">
        <v>484.8</v>
      </c>
      <c r="K53" s="44">
        <v>423.34</v>
      </c>
      <c r="L53" s="44"/>
      <c r="M53" s="45">
        <v>339.38</v>
      </c>
      <c r="N53" s="45"/>
      <c r="O53" s="45">
        <v>383.27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2955.31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3.55</v>
      </c>
      <c r="H54" s="44"/>
      <c r="I54" s="44"/>
      <c r="J54" s="44"/>
      <c r="K54" s="44"/>
      <c r="L54" s="44">
        <v>36.19</v>
      </c>
      <c r="M54" s="45"/>
      <c r="N54" s="45">
        <v>2.73</v>
      </c>
      <c r="O54" s="45">
        <v>44.75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87.22</v>
      </c>
    </row>
    <row r="55" spans="1:34" x14ac:dyDescent="0.25">
      <c r="A55" s="17" t="s">
        <v>52</v>
      </c>
      <c r="B55" s="44"/>
      <c r="C55" s="44"/>
      <c r="D55" s="44">
        <v>66.64</v>
      </c>
      <c r="E55" s="44">
        <v>0</v>
      </c>
      <c r="F55" s="44"/>
      <c r="G55" s="44"/>
      <c r="H55" s="44">
        <v>5.52</v>
      </c>
      <c r="I55" s="44">
        <v>7.18</v>
      </c>
      <c r="J55" s="44">
        <v>22.19</v>
      </c>
      <c r="K55" s="44"/>
      <c r="L55" s="44"/>
      <c r="M55" s="45">
        <v>126.6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228.13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1870.95</v>
      </c>
      <c r="C64" s="53">
        <f t="shared" ref="C64:AG64" si="21">+C15+C23+C31+C39+C47+C48+C49+C50+C51+C52+C53+C54+C55+C56+C57+C58+C59+C60+C61+C62+C63</f>
        <v>1969.85</v>
      </c>
      <c r="D64" s="53">
        <f t="shared" si="21"/>
        <v>727.94</v>
      </c>
      <c r="E64" s="53">
        <f t="shared" si="21"/>
        <v>2075.02</v>
      </c>
      <c r="F64" s="53">
        <f t="shared" si="21"/>
        <v>1173.97</v>
      </c>
      <c r="G64" s="53">
        <f t="shared" si="21"/>
        <v>1019.64</v>
      </c>
      <c r="H64" s="53">
        <f t="shared" si="21"/>
        <v>899.00000000000011</v>
      </c>
      <c r="I64" s="53">
        <f t="shared" si="21"/>
        <v>2195.16</v>
      </c>
      <c r="J64" s="53">
        <f t="shared" si="21"/>
        <v>2530.94</v>
      </c>
      <c r="K64" s="53">
        <f t="shared" si="21"/>
        <v>2975.2000000000003</v>
      </c>
      <c r="L64" s="53">
        <f t="shared" si="21"/>
        <v>2424.8000000000002</v>
      </c>
      <c r="M64" s="53">
        <f t="shared" si="21"/>
        <v>3331.44</v>
      </c>
      <c r="N64" s="53">
        <f t="shared" si="21"/>
        <v>2383.1299999999997</v>
      </c>
      <c r="O64" s="53">
        <f t="shared" si="21"/>
        <v>2323.79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27900.83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1869.63</v>
      </c>
      <c r="C67" s="57">
        <f t="shared" ref="C67:L67" si="23">C12</f>
        <v>1938.99</v>
      </c>
      <c r="D67" s="57">
        <f t="shared" si="23"/>
        <v>714.47</v>
      </c>
      <c r="E67" s="57">
        <f t="shared" si="23"/>
        <v>2061.91</v>
      </c>
      <c r="F67" s="57">
        <f t="shared" si="23"/>
        <v>1172.1400000000001</v>
      </c>
      <c r="G67" s="57">
        <f t="shared" si="23"/>
        <v>1009.42</v>
      </c>
      <c r="H67" s="57">
        <f t="shared" si="23"/>
        <v>883.2</v>
      </c>
      <c r="I67" s="57">
        <f t="shared" si="23"/>
        <v>2191.5500000000002</v>
      </c>
      <c r="J67" s="57">
        <f t="shared" si="23"/>
        <v>2508.62</v>
      </c>
      <c r="K67" s="57">
        <f t="shared" si="23"/>
        <v>2970.12</v>
      </c>
      <c r="L67" s="57">
        <f t="shared" si="23"/>
        <v>2386.81</v>
      </c>
      <c r="M67" s="57">
        <f t="shared" si="22"/>
        <v>3340.51</v>
      </c>
      <c r="N67" s="57">
        <f t="shared" si="22"/>
        <v>2368.33</v>
      </c>
      <c r="O67" s="57">
        <f t="shared" si="22"/>
        <v>2321.15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27736.850000000006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36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</v>
      </c>
    </row>
    <row r="69" spans="1:34" s="47" customFormat="1" x14ac:dyDescent="0.25">
      <c r="A69" s="58" t="s">
        <v>94</v>
      </c>
      <c r="B69" s="59">
        <f>+B67+B68</f>
        <v>1869.63</v>
      </c>
      <c r="C69" s="59">
        <f t="shared" ref="C69:AG69" si="25">+C67+C68</f>
        <v>1968.99</v>
      </c>
      <c r="D69" s="59">
        <f t="shared" si="25"/>
        <v>714.47</v>
      </c>
      <c r="E69" s="59">
        <f t="shared" si="25"/>
        <v>2061.91</v>
      </c>
      <c r="F69" s="59">
        <f t="shared" si="25"/>
        <v>1172.1400000000001</v>
      </c>
      <c r="G69" s="59">
        <f t="shared" si="25"/>
        <v>1009.42</v>
      </c>
      <c r="H69" s="59">
        <f t="shared" si="25"/>
        <v>883.2</v>
      </c>
      <c r="I69" s="59">
        <f t="shared" si="25"/>
        <v>2191.5500000000002</v>
      </c>
      <c r="J69" s="59">
        <f t="shared" si="25"/>
        <v>2508.62</v>
      </c>
      <c r="K69" s="59">
        <f t="shared" si="25"/>
        <v>2970.12</v>
      </c>
      <c r="L69" s="59">
        <f t="shared" si="25"/>
        <v>2422.81</v>
      </c>
      <c r="M69" s="59">
        <f t="shared" si="25"/>
        <v>3340.51</v>
      </c>
      <c r="N69" s="59">
        <f t="shared" si="25"/>
        <v>2368.33</v>
      </c>
      <c r="O69" s="59">
        <f t="shared" si="25"/>
        <v>2321.15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27802.850000000006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1.3199999999999363</v>
      </c>
      <c r="C70" s="57">
        <f t="shared" si="26"/>
        <v>0.85999999999989996</v>
      </c>
      <c r="D70" s="57">
        <f t="shared" si="26"/>
        <v>13.470000000000027</v>
      </c>
      <c r="E70" s="57">
        <f t="shared" si="26"/>
        <v>13.110000000000127</v>
      </c>
      <c r="F70" s="57">
        <f t="shared" si="26"/>
        <v>1.8299999999999272</v>
      </c>
      <c r="G70" s="57">
        <f t="shared" si="26"/>
        <v>10.220000000000027</v>
      </c>
      <c r="H70" s="57">
        <f t="shared" si="26"/>
        <v>15.800000000000068</v>
      </c>
      <c r="I70" s="57">
        <f t="shared" si="26"/>
        <v>3.6099999999996726</v>
      </c>
      <c r="J70" s="57">
        <f t="shared" si="26"/>
        <v>22.320000000000164</v>
      </c>
      <c r="K70" s="57">
        <f t="shared" si="26"/>
        <v>5.080000000000382</v>
      </c>
      <c r="L70" s="57">
        <f t="shared" si="26"/>
        <v>1.9900000000002365</v>
      </c>
      <c r="M70" s="57">
        <f t="shared" si="26"/>
        <v>-9.0700000000001637</v>
      </c>
      <c r="N70" s="57">
        <f t="shared" si="26"/>
        <v>14.799999999999727</v>
      </c>
      <c r="O70" s="57">
        <f t="shared" si="26"/>
        <v>2.6399999999998727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97.979999999999905</v>
      </c>
    </row>
    <row r="71" spans="1:34" ht="112.5" customHeight="1" x14ac:dyDescent="0.25">
      <c r="A71" s="77" t="s">
        <v>96</v>
      </c>
      <c r="B71" s="14"/>
      <c r="C71" s="14"/>
      <c r="D71" s="14" t="s">
        <v>121</v>
      </c>
      <c r="E71" s="14" t="s">
        <v>125</v>
      </c>
      <c r="F71" s="14"/>
      <c r="G71" s="14" t="s">
        <v>126</v>
      </c>
      <c r="H71" s="14" t="s">
        <v>130</v>
      </c>
      <c r="I71" s="14"/>
      <c r="J71" s="14" t="s">
        <v>131</v>
      </c>
      <c r="K71" s="14"/>
      <c r="L71" s="14"/>
      <c r="M71" s="29"/>
      <c r="N71" s="29" t="s">
        <v>132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122</v>
      </c>
      <c r="G72" s="12" t="s">
        <v>127</v>
      </c>
      <c r="N72" s="12" t="s">
        <v>133</v>
      </c>
      <c r="AH72" s="47"/>
    </row>
    <row r="73" spans="1:34" x14ac:dyDescent="0.25">
      <c r="D73" s="12" t="s">
        <v>123</v>
      </c>
      <c r="G73" s="12" t="s">
        <v>128</v>
      </c>
      <c r="AH73" s="47"/>
    </row>
    <row r="74" spans="1:34" x14ac:dyDescent="0.25">
      <c r="D74" s="12" t="s">
        <v>124</v>
      </c>
      <c r="G74" s="12" t="s">
        <v>129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574.89</v>
      </c>
      <c r="C12" s="26">
        <v>2807.35</v>
      </c>
      <c r="D12" s="26">
        <v>778.33</v>
      </c>
      <c r="E12" s="26">
        <v>1534.69</v>
      </c>
      <c r="F12" s="26">
        <v>778.4</v>
      </c>
      <c r="G12" s="26">
        <v>857.9</v>
      </c>
      <c r="H12" s="26">
        <v>1636.49</v>
      </c>
      <c r="I12" s="26">
        <v>1094.19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10062.24</v>
      </c>
      <c r="AI12" s="26">
        <v>10062.24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68.5</v>
      </c>
      <c r="E15" s="23">
        <v>11</v>
      </c>
      <c r="F15" s="23">
        <v>46.4</v>
      </c>
      <c r="G15" s="23">
        <v>113.5</v>
      </c>
      <c r="H15" s="23"/>
      <c r="I15" s="23">
        <v>25.6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265</v>
      </c>
    </row>
    <row r="16" spans="1:36" s="32" customFormat="1" x14ac:dyDescent="0.25">
      <c r="A16" s="30" t="s">
        <v>20</v>
      </c>
      <c r="B16" s="31">
        <v>69</v>
      </c>
      <c r="C16" s="31">
        <v>325</v>
      </c>
      <c r="D16" s="31">
        <v>47</v>
      </c>
      <c r="E16" s="31">
        <v>137</v>
      </c>
      <c r="F16" s="31">
        <v>11</v>
      </c>
      <c r="G16" s="31">
        <v>101</v>
      </c>
      <c r="H16" s="31">
        <v>202</v>
      </c>
      <c r="I16" s="31">
        <v>118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1010</v>
      </c>
      <c r="AJ16" s="70"/>
    </row>
    <row r="17" spans="1:36" s="47" customFormat="1" x14ac:dyDescent="0.25">
      <c r="A17" s="46" t="s">
        <v>27</v>
      </c>
      <c r="B17" s="22">
        <f>B16*$B$8</f>
        <v>318.78000000000003</v>
      </c>
      <c r="C17" s="22">
        <f>C16*$B$8</f>
        <v>1501.5</v>
      </c>
      <c r="D17" s="22">
        <f t="shared" ref="D17:AG17" si="2">D16*$B$8</f>
        <v>217.14000000000001</v>
      </c>
      <c r="E17" s="22">
        <f t="shared" si="2"/>
        <v>632.94000000000005</v>
      </c>
      <c r="F17" s="22">
        <f t="shared" si="2"/>
        <v>50.82</v>
      </c>
      <c r="G17" s="22">
        <f t="shared" si="2"/>
        <v>466.62</v>
      </c>
      <c r="H17" s="22">
        <f t="shared" si="2"/>
        <v>933.24</v>
      </c>
      <c r="I17" s="22">
        <f t="shared" si="2"/>
        <v>545.16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4666.2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>
        <v>3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13.919999999999998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13.919999999999998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69</v>
      </c>
      <c r="C22" s="20">
        <f t="shared" ref="C22:AG23" si="5">+C16+C18+C20</f>
        <v>325</v>
      </c>
      <c r="D22" s="20">
        <f t="shared" si="5"/>
        <v>47</v>
      </c>
      <c r="E22" s="20">
        <f t="shared" si="5"/>
        <v>137</v>
      </c>
      <c r="F22" s="20">
        <f t="shared" si="5"/>
        <v>14</v>
      </c>
      <c r="G22" s="20">
        <f t="shared" si="5"/>
        <v>101</v>
      </c>
      <c r="H22" s="20">
        <f t="shared" si="5"/>
        <v>202</v>
      </c>
      <c r="I22" s="20">
        <f t="shared" si="5"/>
        <v>118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1013</v>
      </c>
    </row>
    <row r="23" spans="1:36" s="47" customFormat="1" x14ac:dyDescent="0.25">
      <c r="A23" s="48" t="s">
        <v>26</v>
      </c>
      <c r="B23" s="19">
        <f>+B17+B19+B21</f>
        <v>318.78000000000003</v>
      </c>
      <c r="C23" s="19">
        <f t="shared" si="5"/>
        <v>1501.5</v>
      </c>
      <c r="D23" s="19">
        <f t="shared" si="5"/>
        <v>217.14000000000001</v>
      </c>
      <c r="E23" s="19">
        <f t="shared" si="5"/>
        <v>632.94000000000005</v>
      </c>
      <c r="F23" s="19">
        <f t="shared" si="5"/>
        <v>64.739999999999995</v>
      </c>
      <c r="G23" s="19">
        <f t="shared" si="5"/>
        <v>466.62</v>
      </c>
      <c r="H23" s="19">
        <f t="shared" si="5"/>
        <v>933.24</v>
      </c>
      <c r="I23" s="19">
        <f t="shared" si="5"/>
        <v>545.16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4680.12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20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92.4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92.4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20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92.4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92.4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9.75</v>
      </c>
      <c r="C40" s="36">
        <v>4.43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14.18</v>
      </c>
    </row>
    <row r="41" spans="1:34" s="47" customFormat="1" x14ac:dyDescent="0.25">
      <c r="A41" s="46" t="s">
        <v>44</v>
      </c>
      <c r="B41" s="22">
        <f>B40*$B$8</f>
        <v>45.045000000000002</v>
      </c>
      <c r="C41" s="22">
        <f t="shared" ref="C41:AG41" si="16">C40*$B$8</f>
        <v>20.4666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65.511600000000001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9.75</v>
      </c>
      <c r="C46" s="20">
        <f t="shared" ref="C46:AG47" si="19">+C40+C42+C44</f>
        <v>4.43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14.18</v>
      </c>
    </row>
    <row r="47" spans="1:34" s="47" customFormat="1" x14ac:dyDescent="0.25">
      <c r="A47" s="48" t="s">
        <v>48</v>
      </c>
      <c r="B47" s="19">
        <f>+B41+B43+B45</f>
        <v>45.045000000000002</v>
      </c>
      <c r="C47" s="19">
        <f t="shared" si="19"/>
        <v>20.4666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65.511600000000001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89.19</v>
      </c>
      <c r="C49" s="44">
        <v>806.75</v>
      </c>
      <c r="D49" s="44">
        <v>312.31</v>
      </c>
      <c r="E49" s="44">
        <v>687.44</v>
      </c>
      <c r="F49" s="44">
        <v>572.73</v>
      </c>
      <c r="G49" s="44">
        <v>141.11000000000001</v>
      </c>
      <c r="H49" s="44">
        <v>674.38</v>
      </c>
      <c r="I49" s="44">
        <v>350.57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3634.4800000000005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135.80000000000001</v>
      </c>
      <c r="C53" s="44">
        <v>509.88</v>
      </c>
      <c r="D53" s="44">
        <v>182.08</v>
      </c>
      <c r="E53" s="44">
        <v>204.77</v>
      </c>
      <c r="F53" s="44">
        <v>94.87</v>
      </c>
      <c r="G53" s="44">
        <v>139.41</v>
      </c>
      <c r="H53" s="44">
        <v>132.65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1399.4600000000003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54.13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54.13</v>
      </c>
    </row>
    <row r="55" spans="1:34" x14ac:dyDescent="0.25">
      <c r="A55" s="17" t="s">
        <v>52</v>
      </c>
      <c r="B55" s="44">
        <v>4.99</v>
      </c>
      <c r="C55" s="44"/>
      <c r="D55" s="44"/>
      <c r="E55" s="44"/>
      <c r="F55" s="44"/>
      <c r="G55" s="44"/>
      <c r="H55" s="44"/>
      <c r="I55" s="44">
        <v>82.12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87.11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593.80500000000006</v>
      </c>
      <c r="C64" s="53">
        <f t="shared" ref="C64:AG64" si="21">+C15+C23+C31+C39+C47+C48+C49+C50+C51+C52+C53+C54+C55+C56+C57+C58+C59+C60+C61+C62+C63</f>
        <v>2838.5965999999999</v>
      </c>
      <c r="D64" s="53">
        <f t="shared" si="21"/>
        <v>780.03000000000009</v>
      </c>
      <c r="E64" s="53">
        <f t="shared" si="21"/>
        <v>1536.15</v>
      </c>
      <c r="F64" s="53">
        <f t="shared" si="21"/>
        <v>778.74</v>
      </c>
      <c r="G64" s="53">
        <f t="shared" si="21"/>
        <v>860.64</v>
      </c>
      <c r="H64" s="53">
        <f t="shared" si="21"/>
        <v>1794.4</v>
      </c>
      <c r="I64" s="53">
        <f t="shared" si="21"/>
        <v>1095.8499999999999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10278.211600000001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5 D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574.89</v>
      </c>
      <c r="C67" s="57">
        <f t="shared" ref="C67:L67" si="23">C12</f>
        <v>2807.35</v>
      </c>
      <c r="D67" s="57">
        <f t="shared" si="23"/>
        <v>778.33</v>
      </c>
      <c r="E67" s="57">
        <f t="shared" si="23"/>
        <v>1534.69</v>
      </c>
      <c r="F67" s="57">
        <f t="shared" si="23"/>
        <v>778.4</v>
      </c>
      <c r="G67" s="57">
        <f t="shared" si="23"/>
        <v>857.9</v>
      </c>
      <c r="H67" s="57">
        <f t="shared" si="23"/>
        <v>1636.49</v>
      </c>
      <c r="I67" s="57">
        <f t="shared" si="23"/>
        <v>1094.19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10062.24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574.89</v>
      </c>
      <c r="C69" s="59">
        <f t="shared" ref="C69:AG69" si="25">+C67+C68</f>
        <v>2807.35</v>
      </c>
      <c r="D69" s="59">
        <f t="shared" si="25"/>
        <v>778.33</v>
      </c>
      <c r="E69" s="59">
        <f t="shared" si="25"/>
        <v>1534.69</v>
      </c>
      <c r="F69" s="59">
        <f t="shared" si="25"/>
        <v>778.4</v>
      </c>
      <c r="G69" s="59">
        <f t="shared" si="25"/>
        <v>857.9</v>
      </c>
      <c r="H69" s="59">
        <f t="shared" si="25"/>
        <v>1636.49</v>
      </c>
      <c r="I69" s="59">
        <f t="shared" si="25"/>
        <v>1094.19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10062.24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18.915000000000077</v>
      </c>
      <c r="C70" s="57">
        <f t="shared" si="26"/>
        <v>31.246599999999944</v>
      </c>
      <c r="D70" s="57">
        <f t="shared" si="26"/>
        <v>1.7000000000000455</v>
      </c>
      <c r="E70" s="57">
        <f t="shared" si="26"/>
        <v>1.4600000000000364</v>
      </c>
      <c r="F70" s="57">
        <f t="shared" si="26"/>
        <v>0.34000000000003183</v>
      </c>
      <c r="G70" s="57">
        <f t="shared" si="26"/>
        <v>2.7400000000000091</v>
      </c>
      <c r="H70" s="57">
        <f t="shared" si="26"/>
        <v>157.91000000000008</v>
      </c>
      <c r="I70" s="57">
        <f t="shared" si="26"/>
        <v>1.6599999999998545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215.97160000000008</v>
      </c>
    </row>
    <row r="71" spans="1:34" ht="95.25" customHeight="1" x14ac:dyDescent="0.25">
      <c r="A71" s="77" t="s">
        <v>96</v>
      </c>
      <c r="B71" s="14" t="s">
        <v>134</v>
      </c>
      <c r="C71" s="14" t="s">
        <v>135</v>
      </c>
      <c r="D71" s="14"/>
      <c r="E71" s="14"/>
      <c r="F71" s="14"/>
      <c r="G71" s="14"/>
      <c r="H71" s="14" t="s">
        <v>136</v>
      </c>
      <c r="I71" s="14" t="s">
        <v>137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2050.9899999999998</v>
      </c>
      <c r="C12" s="26">
        <v>3531.06</v>
      </c>
      <c r="D12" s="26">
        <v>2684.53</v>
      </c>
      <c r="E12" s="26">
        <v>1961.63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10228.209999999999</v>
      </c>
      <c r="AI12" s="26">
        <v>10228.200000000001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147.80000000000001</v>
      </c>
      <c r="C15" s="23">
        <v>147</v>
      </c>
      <c r="D15" s="23">
        <v>285.5</v>
      </c>
      <c r="E15" s="23">
        <v>148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728.3</v>
      </c>
    </row>
    <row r="16" spans="1:36" s="32" customFormat="1" x14ac:dyDescent="0.25">
      <c r="A16" s="30" t="s">
        <v>20</v>
      </c>
      <c r="B16" s="31">
        <v>111</v>
      </c>
      <c r="C16" s="31">
        <v>272</v>
      </c>
      <c r="D16" s="31">
        <v>165</v>
      </c>
      <c r="E16" s="31">
        <v>104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652</v>
      </c>
      <c r="AJ16" s="70"/>
    </row>
    <row r="17" spans="1:36" s="47" customFormat="1" x14ac:dyDescent="0.25">
      <c r="A17" s="46" t="s">
        <v>27</v>
      </c>
      <c r="B17" s="22">
        <f>B16*$B$8</f>
        <v>512.82000000000005</v>
      </c>
      <c r="C17" s="22">
        <f>C16*$B$8</f>
        <v>1256.6400000000001</v>
      </c>
      <c r="D17" s="22">
        <f t="shared" ref="D17:AG17" si="2">D16*$B$8</f>
        <v>762.30000000000007</v>
      </c>
      <c r="E17" s="22">
        <f t="shared" si="2"/>
        <v>480.48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3012.2400000000002</v>
      </c>
    </row>
    <row r="18" spans="1:36" s="32" customFormat="1" x14ac:dyDescent="0.25">
      <c r="A18" s="30" t="s">
        <v>23</v>
      </c>
      <c r="B18" s="33">
        <v>5</v>
      </c>
      <c r="C18" s="33"/>
      <c r="D18" s="33"/>
      <c r="E18" s="33">
        <v>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</v>
      </c>
      <c r="AJ18" s="70"/>
    </row>
    <row r="19" spans="1:36" s="47" customFormat="1" x14ac:dyDescent="0.25">
      <c r="A19" s="46" t="s">
        <v>27</v>
      </c>
      <c r="B19" s="22">
        <f>B18*$B$9</f>
        <v>23.2</v>
      </c>
      <c r="C19" s="22">
        <f t="shared" ref="C19:AG19" si="3">C18*$B$9</f>
        <v>0</v>
      </c>
      <c r="D19" s="22">
        <f t="shared" si="3"/>
        <v>0</v>
      </c>
      <c r="E19" s="22">
        <f t="shared" si="3"/>
        <v>13.919999999999998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37.119999999999997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272</v>
      </c>
      <c r="D22" s="20">
        <f t="shared" si="5"/>
        <v>165</v>
      </c>
      <c r="E22" s="20">
        <f t="shared" si="5"/>
        <v>107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660</v>
      </c>
    </row>
    <row r="23" spans="1:36" s="47" customFormat="1" x14ac:dyDescent="0.25">
      <c r="A23" s="48" t="s">
        <v>26</v>
      </c>
      <c r="B23" s="19">
        <f>+B17+B19+B21</f>
        <v>536.0200000000001</v>
      </c>
      <c r="C23" s="19">
        <f t="shared" si="5"/>
        <v>1256.6400000000001</v>
      </c>
      <c r="D23" s="19">
        <f t="shared" si="5"/>
        <v>762.30000000000007</v>
      </c>
      <c r="E23" s="19">
        <f t="shared" si="5"/>
        <v>494.40000000000003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3049.3600000000006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15.08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15.08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69.669600000000003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69.669600000000003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15.08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69.669600000000003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69.669600000000003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947.48</v>
      </c>
      <c r="C49" s="44">
        <v>1087.05</v>
      </c>
      <c r="D49" s="44">
        <v>612.08000000000004</v>
      </c>
      <c r="E49" s="44">
        <v>451.58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3098.19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423.99</v>
      </c>
      <c r="C53" s="44">
        <v>1039.17</v>
      </c>
      <c r="D53" s="44">
        <v>1032.96</v>
      </c>
      <c r="E53" s="44">
        <v>800.6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3296.72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6.24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6.24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2055.29</v>
      </c>
      <c r="C64" s="53">
        <f t="shared" ref="C64:AG64" si="21">+C15+C23+C31+C39+C47+C48+C49+C50+C51+C52+C53+C54+C55+C56+C57+C58+C59+C60+C61+C62+C63</f>
        <v>3536.1</v>
      </c>
      <c r="D64" s="53">
        <f t="shared" si="21"/>
        <v>2692.84</v>
      </c>
      <c r="E64" s="53">
        <f t="shared" si="21"/>
        <v>1964.2496000000001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10248.479599999999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2050.9899999999998</v>
      </c>
      <c r="C67" s="57">
        <f t="shared" ref="C67:L67" si="23">C12</f>
        <v>3531.06</v>
      </c>
      <c r="D67" s="57">
        <f t="shared" si="23"/>
        <v>2684.53</v>
      </c>
      <c r="E67" s="57">
        <f t="shared" si="23"/>
        <v>1961.63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10228.209999999999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2050.9899999999998</v>
      </c>
      <c r="C69" s="59">
        <f t="shared" ref="C69:AG69" si="25">+C67+C68</f>
        <v>3531.06</v>
      </c>
      <c r="D69" s="59">
        <f t="shared" si="25"/>
        <v>2684.53</v>
      </c>
      <c r="E69" s="59">
        <f t="shared" si="25"/>
        <v>1961.63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10228.209999999999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4.3000000000001819</v>
      </c>
      <c r="C70" s="57">
        <f t="shared" si="26"/>
        <v>5.0399999999999636</v>
      </c>
      <c r="D70" s="57">
        <f t="shared" si="26"/>
        <v>8.3099999999999454</v>
      </c>
      <c r="E70" s="57">
        <f t="shared" si="26"/>
        <v>2.6195999999999913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20.269600000000082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1034.67</v>
      </c>
      <c r="C12" s="26">
        <v>1714.33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2749</v>
      </c>
      <c r="AI12" s="26">
        <v>2749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/>
      <c r="C14" s="26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28.5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28.5</v>
      </c>
    </row>
    <row r="16" spans="1:36" s="32" customFormat="1" x14ac:dyDescent="0.25">
      <c r="A16" s="30" t="s">
        <v>20</v>
      </c>
      <c r="B16" s="31">
        <v>74</v>
      </c>
      <c r="C16" s="31">
        <v>154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228</v>
      </c>
      <c r="AJ16" s="70"/>
    </row>
    <row r="17" spans="1:36" s="47" customFormat="1" x14ac:dyDescent="0.25">
      <c r="A17" s="46" t="s">
        <v>27</v>
      </c>
      <c r="B17" s="22">
        <f>B16*$B$8</f>
        <v>341.88</v>
      </c>
      <c r="C17" s="22">
        <f>C16*$B$8</f>
        <v>711.48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1053.3600000000001</v>
      </c>
    </row>
    <row r="18" spans="1:36" s="32" customFormat="1" x14ac:dyDescent="0.25">
      <c r="A18" s="30" t="s">
        <v>23</v>
      </c>
      <c r="B18" s="33">
        <v>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</v>
      </c>
      <c r="AJ18" s="70"/>
    </row>
    <row r="19" spans="1:36" s="47" customFormat="1" x14ac:dyDescent="0.25">
      <c r="A19" s="46" t="s">
        <v>27</v>
      </c>
      <c r="B19" s="22">
        <f>B18*$B$9</f>
        <v>27.839999999999996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27.839999999999996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80</v>
      </c>
      <c r="C22" s="20">
        <f t="shared" ref="C22:AG23" si="5">+C16+C18+C20</f>
        <v>154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234</v>
      </c>
    </row>
    <row r="23" spans="1:36" s="47" customFormat="1" x14ac:dyDescent="0.25">
      <c r="A23" s="48" t="s">
        <v>26</v>
      </c>
      <c r="B23" s="19">
        <f>+B17+B19+B21</f>
        <v>369.71999999999997</v>
      </c>
      <c r="C23" s="19">
        <f t="shared" si="5"/>
        <v>711.48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1081.2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20.28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20.28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93.693600000000004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93.693600000000004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20.28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20.28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93.693600000000004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93.693600000000004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606.66</v>
      </c>
      <c r="C49" s="44">
        <v>772.11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1378.77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54.27</v>
      </c>
      <c r="C53" s="44">
        <v>249.3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303.57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1059.1499999999999</v>
      </c>
      <c r="C64" s="53">
        <f t="shared" ref="C64:AG64" si="21">+C15+C23+C31+C39+C47+C48+C49+C50+C51+C52+C53+C54+C55+C56+C57+C58+C59+C60+C61+C62+C63</f>
        <v>1826.5836000000002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2885.7336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1034.67</v>
      </c>
      <c r="C67" s="57">
        <f t="shared" ref="C67:L67" si="23">C12</f>
        <v>1714.33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2749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42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1052.67</v>
      </c>
      <c r="C69" s="59">
        <f t="shared" ref="C69:AG69" si="25">+C67+C68</f>
        <v>1756.33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6.4799999999997908</v>
      </c>
      <c r="C70" s="57">
        <f t="shared" si="26"/>
        <v>70.253600000000233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76.733600000000024</v>
      </c>
    </row>
    <row r="71" spans="1:34" ht="102.75" customHeight="1" x14ac:dyDescent="0.25">
      <c r="A71" s="77" t="s">
        <v>96</v>
      </c>
      <c r="B71" s="14"/>
      <c r="C71" s="14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E50" sqref="E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391.39</v>
      </c>
      <c r="C12" s="26">
        <v>1674.49</v>
      </c>
      <c r="D12" s="26">
        <v>122.3</v>
      </c>
      <c r="E12" s="26">
        <v>962.63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3150.8100000000004</v>
      </c>
      <c r="AI12" s="26"/>
      <c r="AJ12" s="69">
        <f>+AI12-AH12</f>
        <v>-3150.8100000000004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11.7</v>
      </c>
      <c r="C15" s="23">
        <v>25.5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37.200000000000003</v>
      </c>
    </row>
    <row r="16" spans="1:36" s="32" customFormat="1" x14ac:dyDescent="0.25">
      <c r="A16" s="30" t="s">
        <v>20</v>
      </c>
      <c r="B16" s="31">
        <v>49</v>
      </c>
      <c r="C16" s="31">
        <v>177</v>
      </c>
      <c r="D16" s="31">
        <v>16</v>
      </c>
      <c r="E16" s="31">
        <v>114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356</v>
      </c>
      <c r="AJ16" s="70"/>
    </row>
    <row r="17" spans="1:36" s="47" customFormat="1" x14ac:dyDescent="0.25">
      <c r="A17" s="46" t="s">
        <v>27</v>
      </c>
      <c r="B17" s="22">
        <f>B16*$B$8</f>
        <v>227.85000000000002</v>
      </c>
      <c r="C17" s="22">
        <f>C16*$B$8</f>
        <v>823.05000000000007</v>
      </c>
      <c r="D17" s="22">
        <f t="shared" ref="D17:AG17" si="2">D16*$B$8</f>
        <v>74.400000000000006</v>
      </c>
      <c r="E17" s="22">
        <f t="shared" si="2"/>
        <v>530.1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1655.4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</v>
      </c>
      <c r="C22" s="20">
        <f t="shared" ref="C22:AG23" si="5">+C16+C18+C20</f>
        <v>177</v>
      </c>
      <c r="D22" s="20">
        <f t="shared" si="5"/>
        <v>16</v>
      </c>
      <c r="E22" s="20">
        <f t="shared" si="5"/>
        <v>114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356</v>
      </c>
    </row>
    <row r="23" spans="1:36" s="47" customFormat="1" x14ac:dyDescent="0.25">
      <c r="A23" s="48" t="s">
        <v>26</v>
      </c>
      <c r="B23" s="19">
        <f>+B17+B19+B21</f>
        <v>227.85000000000002</v>
      </c>
      <c r="C23" s="19">
        <f t="shared" si="5"/>
        <v>823.05000000000007</v>
      </c>
      <c r="D23" s="19">
        <f t="shared" si="5"/>
        <v>74.400000000000006</v>
      </c>
      <c r="E23" s="19">
        <f t="shared" si="5"/>
        <v>530.1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1655.4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9.52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9.52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44.268000000000001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44.268000000000001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9.52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9.52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44.268000000000001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44.268000000000001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134.33000000000001</v>
      </c>
      <c r="C49" s="44">
        <v>699.58</v>
      </c>
      <c r="D49" s="44">
        <v>74.78</v>
      </c>
      <c r="E49" s="44">
        <v>454.73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1363.42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19.57</v>
      </c>
      <c r="C53" s="44">
        <v>70.13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89.699999999999989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5.58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5.58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393.45</v>
      </c>
      <c r="C64" s="53">
        <f t="shared" ref="C64:AG64" si="21">+C15+C23+C31+C39+C47+C48+C49+C50+C51+C52+C53+C54+C55+C56+C57+C58+C59+C60+C61+C62+C63</f>
        <v>1668.1080000000002</v>
      </c>
      <c r="D64" s="53">
        <f t="shared" si="21"/>
        <v>149.18</v>
      </c>
      <c r="E64" s="53">
        <f t="shared" si="21"/>
        <v>984.83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3195.5679999999998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391.39</v>
      </c>
      <c r="C67" s="57">
        <f t="shared" ref="C67:L67" si="23">C12</f>
        <v>1674.49</v>
      </c>
      <c r="D67" s="57">
        <f t="shared" si="23"/>
        <v>122.3</v>
      </c>
      <c r="E67" s="57">
        <f t="shared" si="23"/>
        <v>962.63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3150.8100000000004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391.39</v>
      </c>
      <c r="C69" s="59">
        <f t="shared" ref="C69:AG69" si="25">+C67+C68</f>
        <v>1674.49</v>
      </c>
      <c r="D69" s="59">
        <f t="shared" si="25"/>
        <v>122.3</v>
      </c>
      <c r="E69" s="59">
        <f t="shared" si="25"/>
        <v>962.63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3150.8100000000004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2.0600000000000023</v>
      </c>
      <c r="C70" s="57">
        <f t="shared" si="26"/>
        <v>-6.3819999999998345</v>
      </c>
      <c r="D70" s="57">
        <f t="shared" si="26"/>
        <v>26.88000000000001</v>
      </c>
      <c r="E70" s="57">
        <f t="shared" si="26"/>
        <v>22.200000000000045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44.758000000000223</v>
      </c>
    </row>
    <row r="71" spans="1:34" ht="96" customHeight="1" x14ac:dyDescent="0.25">
      <c r="A71" s="77" t="s">
        <v>96</v>
      </c>
      <c r="B71" s="14"/>
      <c r="C71" s="14"/>
      <c r="D71" s="14" t="s">
        <v>145</v>
      </c>
      <c r="E71" s="14" t="s">
        <v>146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1285.96</v>
      </c>
      <c r="C12" s="26">
        <v>2012.33</v>
      </c>
      <c r="D12" s="26">
        <v>990.05</v>
      </c>
      <c r="E12" s="26">
        <v>2130.6999999999998</v>
      </c>
      <c r="F12" s="26">
        <v>1549.39</v>
      </c>
      <c r="G12" s="26">
        <v>2254.4899999999998</v>
      </c>
      <c r="H12" s="26">
        <v>1277.52</v>
      </c>
      <c r="I12" s="26">
        <v>2689.97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14190.41</v>
      </c>
      <c r="AI12" s="26">
        <v>14190.41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28.3</v>
      </c>
      <c r="C15" s="23">
        <v>243</v>
      </c>
      <c r="D15" s="23">
        <v>18.2</v>
      </c>
      <c r="E15" s="23">
        <v>189.5</v>
      </c>
      <c r="F15" s="23">
        <v>12</v>
      </c>
      <c r="G15" s="23">
        <v>177.7</v>
      </c>
      <c r="H15" s="23">
        <v>27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695.7</v>
      </c>
    </row>
    <row r="16" spans="1:36" s="32" customFormat="1" x14ac:dyDescent="0.25">
      <c r="A16" s="30" t="s">
        <v>20</v>
      </c>
      <c r="B16" s="31">
        <v>86</v>
      </c>
      <c r="C16" s="31">
        <v>162</v>
      </c>
      <c r="D16" s="31">
        <v>39</v>
      </c>
      <c r="E16" s="31">
        <v>203</v>
      </c>
      <c r="F16" s="31">
        <v>194</v>
      </c>
      <c r="G16" s="31">
        <v>257</v>
      </c>
      <c r="H16" s="31">
        <v>114</v>
      </c>
      <c r="I16" s="31">
        <v>377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1432</v>
      </c>
      <c r="AJ16" s="70"/>
    </row>
    <row r="17" spans="1:36" s="47" customFormat="1" x14ac:dyDescent="0.25">
      <c r="A17" s="46" t="s">
        <v>27</v>
      </c>
      <c r="B17" s="22">
        <f>B16*$B$8</f>
        <v>397.32</v>
      </c>
      <c r="C17" s="22">
        <f>C16*$B$8</f>
        <v>748.44</v>
      </c>
      <c r="D17" s="22">
        <f t="shared" ref="D17:AG17" si="2">D16*$B$8</f>
        <v>180.18</v>
      </c>
      <c r="E17" s="22">
        <f t="shared" si="2"/>
        <v>937.86</v>
      </c>
      <c r="F17" s="22">
        <f t="shared" si="2"/>
        <v>896.28</v>
      </c>
      <c r="G17" s="22">
        <f t="shared" si="2"/>
        <v>1187.3399999999999</v>
      </c>
      <c r="H17" s="22">
        <f t="shared" si="2"/>
        <v>526.68000000000006</v>
      </c>
      <c r="I17" s="22">
        <f t="shared" si="2"/>
        <v>1741.74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6615.84</v>
      </c>
    </row>
    <row r="18" spans="1:36" s="32" customFormat="1" x14ac:dyDescent="0.25">
      <c r="A18" s="30" t="s">
        <v>23</v>
      </c>
      <c r="B18" s="33"/>
      <c r="C18" s="33"/>
      <c r="D18" s="33">
        <v>33</v>
      </c>
      <c r="E18" s="33"/>
      <c r="F18" s="33">
        <v>9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42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153.11999999999998</v>
      </c>
      <c r="E19" s="22">
        <f t="shared" si="3"/>
        <v>0</v>
      </c>
      <c r="F19" s="22">
        <f t="shared" si="3"/>
        <v>41.76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194.87999999999997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162</v>
      </c>
      <c r="D22" s="20">
        <f t="shared" si="5"/>
        <v>72</v>
      </c>
      <c r="E22" s="20">
        <f t="shared" si="5"/>
        <v>203</v>
      </c>
      <c r="F22" s="20">
        <f t="shared" si="5"/>
        <v>203</v>
      </c>
      <c r="G22" s="20">
        <f t="shared" si="5"/>
        <v>257</v>
      </c>
      <c r="H22" s="20">
        <f t="shared" si="5"/>
        <v>114</v>
      </c>
      <c r="I22" s="20">
        <f t="shared" si="5"/>
        <v>377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1474</v>
      </c>
    </row>
    <row r="23" spans="1:36" s="47" customFormat="1" x14ac:dyDescent="0.25">
      <c r="A23" s="48" t="s">
        <v>26</v>
      </c>
      <c r="B23" s="19">
        <f>+B17+B19+B21</f>
        <v>397.32</v>
      </c>
      <c r="C23" s="19">
        <f t="shared" si="5"/>
        <v>748.44</v>
      </c>
      <c r="D23" s="19">
        <f t="shared" si="5"/>
        <v>333.29999999999995</v>
      </c>
      <c r="E23" s="19">
        <f t="shared" si="5"/>
        <v>937.86</v>
      </c>
      <c r="F23" s="19">
        <f t="shared" si="5"/>
        <v>938.04</v>
      </c>
      <c r="G23" s="19">
        <f t="shared" si="5"/>
        <v>1187.3399999999999</v>
      </c>
      <c r="H23" s="19">
        <f t="shared" si="5"/>
        <v>526.68000000000006</v>
      </c>
      <c r="I23" s="19">
        <f t="shared" si="5"/>
        <v>1741.74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6810.72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512.52</v>
      </c>
      <c r="C49" s="44">
        <v>674.46</v>
      </c>
      <c r="D49" s="44"/>
      <c r="E49" s="44"/>
      <c r="F49" s="44"/>
      <c r="G49" s="44"/>
      <c r="H49" s="44">
        <v>725.28</v>
      </c>
      <c r="I49" s="44">
        <v>980.83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2893.09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426.22</v>
      </c>
      <c r="E52" s="44">
        <v>509.99</v>
      </c>
      <c r="F52" s="44">
        <v>250.05</v>
      </c>
      <c r="G52" s="44">
        <v>410.44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1596.7</v>
      </c>
    </row>
    <row r="53" spans="1:34" x14ac:dyDescent="0.25">
      <c r="A53" s="17" t="s">
        <v>18</v>
      </c>
      <c r="B53" s="44">
        <v>349.6</v>
      </c>
      <c r="C53" s="44">
        <v>346.96</v>
      </c>
      <c r="D53" s="44">
        <v>213.86</v>
      </c>
      <c r="E53" s="44">
        <v>503</v>
      </c>
      <c r="F53" s="44">
        <v>317.20999999999998</v>
      </c>
      <c r="G53" s="44">
        <v>488.29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2218.92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1287.74</v>
      </c>
      <c r="C64" s="53">
        <f t="shared" ref="C64:AG64" si="21">+C15+C23+C31+C39+C47+C48+C49+C50+C51+C52+C53+C54+C55+C56+C57+C58+C59+C60+C61+C62+C63</f>
        <v>2012.8600000000001</v>
      </c>
      <c r="D64" s="53">
        <f t="shared" si="21"/>
        <v>991.58</v>
      </c>
      <c r="E64" s="53">
        <f t="shared" si="21"/>
        <v>2140.3500000000004</v>
      </c>
      <c r="F64" s="53">
        <f t="shared" si="21"/>
        <v>1517.3</v>
      </c>
      <c r="G64" s="53">
        <f t="shared" si="21"/>
        <v>2263.77</v>
      </c>
      <c r="H64" s="53">
        <f t="shared" si="21"/>
        <v>1278.96</v>
      </c>
      <c r="I64" s="53">
        <f t="shared" si="21"/>
        <v>2722.57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14215.130000000001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1285.96</v>
      </c>
      <c r="C67" s="57">
        <f t="shared" ref="C67:L67" si="23">C12</f>
        <v>2012.33</v>
      </c>
      <c r="D67" s="57">
        <f t="shared" si="23"/>
        <v>990.05</v>
      </c>
      <c r="E67" s="57">
        <f t="shared" si="23"/>
        <v>2130.6999999999998</v>
      </c>
      <c r="F67" s="57">
        <f t="shared" si="23"/>
        <v>1549.39</v>
      </c>
      <c r="G67" s="57">
        <f t="shared" si="23"/>
        <v>2254.4899999999998</v>
      </c>
      <c r="H67" s="57">
        <f t="shared" si="23"/>
        <v>1277.52</v>
      </c>
      <c r="I67" s="57">
        <f t="shared" si="23"/>
        <v>2689.97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14190.41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1285.96</v>
      </c>
      <c r="C69" s="59">
        <f t="shared" ref="C69:AG69" si="25">+C67+C68</f>
        <v>2012.33</v>
      </c>
      <c r="D69" s="59">
        <f t="shared" si="25"/>
        <v>990.05</v>
      </c>
      <c r="E69" s="59">
        <f t="shared" si="25"/>
        <v>2130.6999999999998</v>
      </c>
      <c r="F69" s="59">
        <f t="shared" si="25"/>
        <v>1549.39</v>
      </c>
      <c r="G69" s="59">
        <f t="shared" si="25"/>
        <v>2254.4899999999998</v>
      </c>
      <c r="H69" s="59">
        <f t="shared" si="25"/>
        <v>1277.52</v>
      </c>
      <c r="I69" s="59">
        <f t="shared" si="25"/>
        <v>2689.97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14190.41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1.7799999999999727</v>
      </c>
      <c r="C70" s="57">
        <f t="shared" si="26"/>
        <v>0.53000000000020009</v>
      </c>
      <c r="D70" s="57">
        <f t="shared" si="26"/>
        <v>1.5300000000000864</v>
      </c>
      <c r="E70" s="57">
        <f t="shared" si="26"/>
        <v>9.6500000000005457</v>
      </c>
      <c r="F70" s="57">
        <f t="shared" si="26"/>
        <v>-32.090000000000146</v>
      </c>
      <c r="G70" s="57">
        <f t="shared" si="26"/>
        <v>9.2800000000002001</v>
      </c>
      <c r="H70" s="57">
        <f t="shared" si="26"/>
        <v>1.4400000000000546</v>
      </c>
      <c r="I70" s="57">
        <f t="shared" si="26"/>
        <v>32.600000000000364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24.720000000001278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157</v>
      </c>
      <c r="G71" s="14" t="s">
        <v>158</v>
      </c>
      <c r="H71" s="14"/>
      <c r="I71" s="14" t="s">
        <v>159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2022-01-24T18:53:46Z</dcterms:modified>
</cp:coreProperties>
</file>