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AL ENERO 2022\"/>
    </mc:Choice>
  </mc:AlternateContent>
  <bookViews>
    <workbookView xWindow="0" yWindow="0" windowWidth="19200" windowHeight="11205" firstSheet="4" activeTab="5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AH13" i="152"/>
  <c r="AH14" i="152"/>
  <c r="AH12" i="152"/>
  <c r="AJ12" i="152" s="1"/>
  <c r="B2" i="145"/>
  <c r="H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Z41" i="152"/>
  <c r="Y41" i="152"/>
  <c r="X41" i="152"/>
  <c r="W41" i="152"/>
  <c r="V41" i="152"/>
  <c r="U41" i="152"/>
  <c r="T41" i="152"/>
  <c r="S41" i="152"/>
  <c r="R41" i="152"/>
  <c r="Q41" i="152"/>
  <c r="P41" i="152"/>
  <c r="O41" i="152"/>
  <c r="N41" i="152"/>
  <c r="M41" i="152"/>
  <c r="L41" i="152"/>
  <c r="K41" i="152"/>
  <c r="J41" i="152"/>
  <c r="I41" i="152"/>
  <c r="H41" i="152"/>
  <c r="G41" i="152"/>
  <c r="F41" i="152"/>
  <c r="E41" i="152"/>
  <c r="D41" i="152"/>
  <c r="C41" i="152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C33" i="152"/>
  <c r="AB33" i="152"/>
  <c r="AA33" i="152"/>
  <c r="Z33" i="152"/>
  <c r="Y33" i="152"/>
  <c r="X33" i="152"/>
  <c r="W33" i="152"/>
  <c r="V33" i="152"/>
  <c r="U33" i="152"/>
  <c r="T33" i="152"/>
  <c r="S33" i="152"/>
  <c r="R33" i="152"/>
  <c r="Q33" i="152"/>
  <c r="P33" i="152"/>
  <c r="O33" i="152"/>
  <c r="N33" i="152"/>
  <c r="M33" i="152"/>
  <c r="L33" i="152"/>
  <c r="K33" i="152"/>
  <c r="J33" i="152"/>
  <c r="I33" i="152"/>
  <c r="H33" i="152"/>
  <c r="G33" i="152"/>
  <c r="F33" i="152"/>
  <c r="E33" i="152"/>
  <c r="D33" i="152"/>
  <c r="C33" i="152"/>
  <c r="B33" i="152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B39" i="152" l="1"/>
  <c r="F39" i="152"/>
  <c r="J39" i="152"/>
  <c r="N39" i="152"/>
  <c r="R39" i="152"/>
  <c r="V39" i="152"/>
  <c r="Z39" i="152"/>
  <c r="AD39" i="152"/>
  <c r="C47" i="152"/>
  <c r="G47" i="152"/>
  <c r="K47" i="152"/>
  <c r="O47" i="152"/>
  <c r="S47" i="152"/>
  <c r="W47" i="152"/>
  <c r="AA47" i="152"/>
  <c r="AE47" i="152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Q64" i="149" s="1"/>
  <c r="Q70" i="149" s="1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G64" i="149" s="1"/>
  <c r="AG70" i="149" s="1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C64" i="151" s="1"/>
  <c r="C70" i="151" s="1"/>
  <c r="E31" i="151"/>
  <c r="G31" i="151"/>
  <c r="G64" i="151" s="1"/>
  <c r="G70" i="151" s="1"/>
  <c r="I31" i="151"/>
  <c r="K31" i="151"/>
  <c r="K64" i="151" s="1"/>
  <c r="K70" i="151" s="1"/>
  <c r="M31" i="151"/>
  <c r="O31" i="151"/>
  <c r="O64" i="151" s="1"/>
  <c r="O70" i="151" s="1"/>
  <c r="Q31" i="151"/>
  <c r="S31" i="151"/>
  <c r="S64" i="151" s="1"/>
  <c r="S70" i="151" s="1"/>
  <c r="U31" i="151"/>
  <c r="W31" i="151"/>
  <c r="W64" i="151" s="1"/>
  <c r="W70" i="151" s="1"/>
  <c r="Y31" i="151"/>
  <c r="AA31" i="151"/>
  <c r="AA64" i="151" s="1"/>
  <c r="AA70" i="151" s="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F64" i="152" l="1"/>
  <c r="AF70" i="152" s="1"/>
  <c r="P64" i="152"/>
  <c r="P70" i="152" s="1"/>
  <c r="B64" i="149"/>
  <c r="AH23" i="149"/>
  <c r="F11" i="145" s="1"/>
  <c r="X64" i="152"/>
  <c r="X70" i="152" s="1"/>
  <c r="H64" i="152"/>
  <c r="H70" i="152" s="1"/>
  <c r="AH23" i="151"/>
  <c r="H11" i="145" s="1"/>
  <c r="B64" i="150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AH70" i="151" s="1"/>
  <c r="B70" i="150"/>
  <c r="B70" i="149"/>
  <c r="AH64" i="149" l="1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N68" i="40"/>
  <c r="O68" i="40"/>
  <c r="P68" i="40"/>
  <c r="Q68" i="40"/>
  <c r="R68" i="40"/>
  <c r="S68" i="40"/>
  <c r="T68" i="40"/>
  <c r="U68" i="40"/>
  <c r="V68" i="40"/>
  <c r="W68" i="40"/>
  <c r="X68" i="40"/>
  <c r="Y68" i="40"/>
  <c r="Z68" i="40"/>
  <c r="AA68" i="40"/>
  <c r="AB68" i="40"/>
  <c r="AC68" i="40"/>
  <c r="AC69" i="40" s="1"/>
  <c r="AD68" i="40"/>
  <c r="AE68" i="40"/>
  <c r="AF68" i="40"/>
  <c r="AG68" i="40"/>
  <c r="AG69" i="40" s="1"/>
  <c r="Y69" i="40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U39" i="40"/>
  <c r="V39" i="40"/>
  <c r="X39" i="40"/>
  <c r="Z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AB47" i="40"/>
  <c r="AE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G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C23" i="40" l="1"/>
  <c r="U23" i="40"/>
  <c r="T47" i="40"/>
  <c r="AF47" i="40"/>
  <c r="AD47" i="40"/>
  <c r="Z47" i="40"/>
  <c r="X47" i="40"/>
  <c r="V47" i="40"/>
  <c r="AD23" i="40"/>
  <c r="Z23" i="40"/>
  <c r="V23" i="40"/>
  <c r="W47" i="40"/>
  <c r="AE39" i="40"/>
  <c r="AA39" i="40"/>
  <c r="W39" i="40"/>
  <c r="AG39" i="40"/>
  <c r="AC39" i="40"/>
  <c r="Y39" i="40"/>
  <c r="U69" i="40"/>
  <c r="Q69" i="40"/>
  <c r="M69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V31" i="40"/>
  <c r="T31" i="40"/>
  <c r="AH30" i="40"/>
  <c r="B18" i="145" s="1"/>
  <c r="J18" i="145" s="1"/>
  <c r="AG31" i="40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Z64" i="40"/>
  <c r="Z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E69" i="40" s="1"/>
  <c r="F68" i="40"/>
  <c r="G68" i="40"/>
  <c r="H68" i="40"/>
  <c r="I68" i="40"/>
  <c r="I69" i="40" s="1"/>
  <c r="J68" i="40"/>
  <c r="K68" i="40"/>
  <c r="L68" i="40"/>
  <c r="C69" i="40"/>
  <c r="H69" i="40"/>
  <c r="B68" i="40"/>
  <c r="C17" i="40"/>
  <c r="K69" i="40" l="1"/>
  <c r="G69" i="40"/>
  <c r="R47" i="40"/>
  <c r="N47" i="40"/>
  <c r="L69" i="40"/>
  <c r="O39" i="40"/>
  <c r="X70" i="40"/>
  <c r="P47" i="40"/>
  <c r="Y64" i="40"/>
  <c r="Y70" i="40" s="1"/>
  <c r="T64" i="40"/>
  <c r="T70" i="40" s="1"/>
  <c r="AB64" i="40"/>
  <c r="AB70" i="40" s="1"/>
  <c r="Q39" i="40"/>
  <c r="M39" i="40"/>
  <c r="AG64" i="40"/>
  <c r="AG70" i="40" s="1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O64" i="40" s="1"/>
  <c r="O70" i="40" s="1"/>
  <c r="N23" i="40"/>
  <c r="M23" i="40"/>
  <c r="M64" i="40" s="1"/>
  <c r="M70" i="40" s="1"/>
  <c r="AH69" i="40" l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G35" i="40"/>
  <c r="H35" i="40"/>
  <c r="I35" i="40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E23" i="40"/>
  <c r="K23" i="40"/>
  <c r="C30" i="40"/>
  <c r="D30" i="40"/>
  <c r="E30" i="40"/>
  <c r="F30" i="40"/>
  <c r="G30" i="40"/>
  <c r="H30" i="40"/>
  <c r="I30" i="40"/>
  <c r="J30" i="40"/>
  <c r="K30" i="40"/>
  <c r="L30" i="40"/>
  <c r="C31" i="40"/>
  <c r="G31" i="40"/>
  <c r="K31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J39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K47" i="40"/>
  <c r="B38" i="40"/>
  <c r="E39" i="40" l="1"/>
  <c r="I23" i="40"/>
  <c r="I64" i="40" s="1"/>
  <c r="I70" i="40" s="1"/>
  <c r="G23" i="40"/>
  <c r="I31" i="40"/>
  <c r="E31" i="40"/>
  <c r="L39" i="40"/>
  <c r="F39" i="40"/>
  <c r="D39" i="40"/>
  <c r="I47" i="40"/>
  <c r="E47" i="40"/>
  <c r="E64" i="40" s="1"/>
  <c r="E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B23" i="40"/>
  <c r="L64" i="40" l="1"/>
  <c r="L70" i="40" s="1"/>
  <c r="H64" i="40"/>
  <c r="H70" i="40" s="1"/>
  <c r="D64" i="40"/>
  <c r="D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<sst xmlns="http://schemas.openxmlformats.org/spreadsheetml/2006/main" count="786" uniqueCount="152">
  <si>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</si>
  <si>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</si>
  <si>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</si>
  <si>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</si>
  <si>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</si>
  <si>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</si>
  <si>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</si>
  <si>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</si>
  <si>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</si>
  <si>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</si>
  <si>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</si>
  <si>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</si>
  <si>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</si>
  <si>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</si>
  <si>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</si>
  <si>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</si>
  <si>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</si>
  <si>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</si>
  <si>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</si>
  <si>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</si>
  <si>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</si>
  <si>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</si>
  <si>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</si>
  <si>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</si>
  <si>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</si>
  <si>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</si>
  <si>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</si>
  <si>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</si>
  <si>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</si>
  <si>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</si>
  <si>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</si>
  <si>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</si>
  <si>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</si>
  <si>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</si>
  <si>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</si>
  <si>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</si>
  <si>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</si>
  <si>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</si>
  <si>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</si>
  <si>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</si>
  <si>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</si>
  <si>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</si>
  <si>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</si>
  <si>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</si>
  <si>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</si>
  <si>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</si>
  <si>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</si>
  <si>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</si>
  <si>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</si>
  <si>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</si>
  <si>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</si>
  <si>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</si>
  <si>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</si>
  <si>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</si>
  <si>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</si>
  <si>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</si>
  <si>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</si>
  <si>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</si>
  <si>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</si>
  <si>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</si>
  <si>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</si>
  <si>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</si>
  <si>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</si>
  <si>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</si>
  <si>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</si>
  <si>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</si>
  <si>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</si>
  <si>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</si>
  <si>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</si>
  <si>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</si>
  <si>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</si>
  <si>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</si>
  <si>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</si>
  <si>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</si>
  <si>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</si>
  <si>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</si>
  <si>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</si>
  <si>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</si>
  <si>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</si>
  <si>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</si>
  <si>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</si>
  <si>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</si>
  <si>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</si>
  <si>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</si>
  <si>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</si>
  <si>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</si>
  <si>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</si>
  <si>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</si>
  <si>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</si>
  <si>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</si>
  <si>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</si>
  <si>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</si>
  <si>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</si>
  <si>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</si>
  <si>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</si>
  <si>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</si>
  <si>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</si>
  <si>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</si>
  <si>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</si>
  <si>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</si>
  <si>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</si>
  <si>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</si>
  <si>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</si>
  <si>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</si>
  <si>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</si>
  <si>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</si>
  <si>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</si>
  <si>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</si>
  <si>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</si>
  <si>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</si>
  <si>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</si>
  <si>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</si>
  <si>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</si>
  <si>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</si>
  <si>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</si>
  <si>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</si>
  <si>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</si>
  <si>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</si>
  <si>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</si>
  <si>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</si>
  <si>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</si>
  <si>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41.90 F/C 3.00PERIO</t>
  </si>
  <si>
    <t>3.00PERIODICO</t>
  </si>
  <si>
    <t>12.00 PERIODICO</t>
  </si>
  <si>
    <t>FALTANTE DE 10$</t>
  </si>
  <si>
    <t>6.00F/C</t>
  </si>
  <si>
    <t>SOBRANTE DE 5$</t>
  </si>
  <si>
    <t>46.50F/C</t>
  </si>
  <si>
    <t>15.00F/C</t>
  </si>
  <si>
    <t>41.80F/C</t>
  </si>
  <si>
    <t>FALTANTE ES EL</t>
  </si>
  <si>
    <t>SOBRANTE DE C/10D</t>
  </si>
  <si>
    <t>45.70F/C</t>
  </si>
  <si>
    <t>25.90F/C</t>
  </si>
  <si>
    <t>MAL REGISTRO DE 0.04$</t>
  </si>
  <si>
    <t>SOBRANTE DE 46.00</t>
  </si>
  <si>
    <t>ES EL FALTANTE E CAJA 06</t>
  </si>
  <si>
    <t>4.00F/C</t>
  </si>
  <si>
    <t>MAL REGISTROS DE26$</t>
  </si>
  <si>
    <t>POR EUROS</t>
  </si>
  <si>
    <t>23.80F/C</t>
  </si>
  <si>
    <t>MAL REGISTRO 1$</t>
  </si>
  <si>
    <t>MAL REGISTRO 0.02$</t>
  </si>
  <si>
    <t>SOB RANTE DE 20.53</t>
  </si>
  <si>
    <t xml:space="preserve">EN EL BIOPAGO </t>
  </si>
  <si>
    <t>#2993 #5461</t>
  </si>
  <si>
    <t>45.50 F/C</t>
  </si>
  <si>
    <t>29.00F/C</t>
  </si>
  <si>
    <t xml:space="preserve">14.00F/C </t>
  </si>
  <si>
    <t>NOTA A CREDITO18$</t>
  </si>
  <si>
    <t>7.00F/C</t>
  </si>
  <si>
    <t>50.00F/C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</si>
</sst>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81781.260000000024</v>
      </c>
      <c r="C2" s="43">
        <f>MODELO!AH12</f>
        <v>27501.77</v>
      </c>
      <c r="D2" s="43">
        <f>EXQUISITECES!AH12</f>
        <v>12285.420000000002</v>
      </c>
      <c r="E2" s="43">
        <f>HOYADA!AH12</f>
        <v>12399.77</v>
      </c>
      <c r="F2" s="43">
        <f>FARMASTOP!AH12</f>
        <v>2866.48</v>
      </c>
      <c r="G2" s="43">
        <f>BOCAS!AH12</f>
        <v>2519.0500000000002</v>
      </c>
      <c r="H2" s="43">
        <f>LAGUNETICA!AH12</f>
        <v>17284.2</v>
      </c>
      <c r="I2" s="43">
        <f>SANANTONIO!AH12</f>
        <v>0</v>
      </c>
      <c r="J2" s="43">
        <f>SUM(B2:I2)</f>
        <v>156637.95000000004</v>
      </c>
    </row>
    <row r="3" spans="1:10" x14ac:dyDescent="0.25">
      <c r="A3" s="46" t="s">
        <v>0</v>
      </c>
      <c r="B3" s="43">
        <f>AUTOMERCADO!AH15</f>
        <v>1003.8</v>
      </c>
      <c r="C3" s="43">
        <f>MODELO!AH15</f>
        <v>437.79999999999995</v>
      </c>
      <c r="D3" s="43">
        <f>EXQUISITECES!AH15</f>
        <v>131.55000000000001</v>
      </c>
      <c r="E3" s="43">
        <f>HOYADA!AH15</f>
        <v>696.3</v>
      </c>
      <c r="F3" s="43">
        <f>FARMASTOP!AH15</f>
        <v>5.5</v>
      </c>
      <c r="G3" s="43">
        <f>BOCAS!AH15</f>
        <v>20.5</v>
      </c>
      <c r="H3" s="43">
        <f>LAGUNETICA!AH15</f>
        <v>574.4</v>
      </c>
      <c r="I3" s="43">
        <f>SANANTONIO!AH15</f>
        <v>0</v>
      </c>
      <c r="J3" s="43">
        <f t="shared" ref="J3:J52" si="0">SUM(B3:I3)</f>
        <v>2869.85</v>
      </c>
    </row>
    <row r="4" spans="1:10" x14ac:dyDescent="0.25">
      <c r="A4" s="73" t="s">
        <v>20</v>
      </c>
      <c r="B4" s="43">
        <f>AUTOMERCADO!AH16</f>
        <v>8980</v>
      </c>
      <c r="C4" s="43">
        <f>MODELO!AH16</f>
        <v>2714</v>
      </c>
      <c r="D4" s="43">
        <f>EXQUISITECES!AH16</f>
        <v>1416</v>
      </c>
      <c r="E4" s="43">
        <f>HOYADA!AH16</f>
        <v>749</v>
      </c>
      <c r="F4" s="43">
        <f>FARMASTOP!AH16</f>
        <v>306</v>
      </c>
      <c r="G4" s="43">
        <f>BOCAS!AH16</f>
        <v>293</v>
      </c>
      <c r="H4" s="43">
        <f>LAGUNETICA!AH16</f>
        <v>1820</v>
      </c>
      <c r="I4" s="43">
        <f>SANANTONIO!AH16</f>
        <v>0</v>
      </c>
      <c r="J4" s="43">
        <f t="shared" si="0"/>
        <v>16278</v>
      </c>
    </row>
    <row r="5" spans="1:10" x14ac:dyDescent="0.25">
      <c r="A5" s="46" t="s">
        <v>27</v>
      </c>
      <c r="B5" s="43">
        <f>AUTOMERCADO!AH17</f>
        <v>41487.600000000006</v>
      </c>
      <c r="C5" s="43">
        <f>MODELO!AH17</f>
        <v>12538.68</v>
      </c>
      <c r="D5" s="43">
        <f>EXQUISITECES!AH17</f>
        <v>6541.92</v>
      </c>
      <c r="E5" s="43">
        <f>HOYADA!AH17</f>
        <v>3460.3799999999997</v>
      </c>
      <c r="F5" s="43">
        <f>FARMASTOP!AH17</f>
        <v>1413.72</v>
      </c>
      <c r="G5" s="43">
        <f>BOCAS!AH17</f>
        <v>1362.4500000000003</v>
      </c>
      <c r="H5" s="43">
        <f>LAGUNETICA!AH17</f>
        <v>8408.4</v>
      </c>
      <c r="I5" s="43">
        <f>SANANTONIO!AH17</f>
        <v>0</v>
      </c>
      <c r="J5" s="43">
        <f t="shared" si="0"/>
        <v>75213.149999999994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0</v>
      </c>
      <c r="G6" s="43">
        <f>BOCAS!AH18</f>
        <v>0</v>
      </c>
      <c r="H6" s="43">
        <f>LAGUNETICA!AH18</f>
        <v>0</v>
      </c>
      <c r="I6" s="43">
        <f>SANANTONIO!AH18</f>
        <v>0</v>
      </c>
      <c r="J6" s="43">
        <f t="shared" si="0"/>
        <v>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0</v>
      </c>
      <c r="G7" s="43">
        <f>BOCAS!AH19</f>
        <v>0</v>
      </c>
      <c r="H7" s="43">
        <f>LAGUNETICA!AH19</f>
        <v>0</v>
      </c>
      <c r="I7" s="43">
        <f>SANANTONIO!AH19</f>
        <v>0</v>
      </c>
      <c r="J7" s="43">
        <f t="shared" si="0"/>
        <v>0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8980</v>
      </c>
      <c r="C10" s="43">
        <f>MODELO!AH22</f>
        <v>2714</v>
      </c>
      <c r="D10" s="43">
        <f>EXQUISITECES!AH22</f>
        <v>1416</v>
      </c>
      <c r="E10" s="43">
        <f>HOYADA!AH22</f>
        <v>749</v>
      </c>
      <c r="F10" s="43">
        <f>FARMASTOP!AH22</f>
        <v>306</v>
      </c>
      <c r="G10" s="43">
        <f>BOCAS!AH22</f>
        <v>293</v>
      </c>
      <c r="H10" s="43">
        <f>LAGUNETICA!AH22</f>
        <v>1820</v>
      </c>
      <c r="I10" s="43">
        <f>SANANTONIO!AH22</f>
        <v>0</v>
      </c>
      <c r="J10" s="43">
        <f t="shared" si="0"/>
        <v>16278</v>
      </c>
    </row>
    <row r="11" spans="1:10" x14ac:dyDescent="0.25">
      <c r="A11" s="48" t="s">
        <v>26</v>
      </c>
      <c r="B11" s="43">
        <f>AUTOMERCADO!AH23</f>
        <v>41487.600000000006</v>
      </c>
      <c r="C11" s="43">
        <f>MODELO!AH23</f>
        <v>12538.68</v>
      </c>
      <c r="D11" s="43">
        <f>EXQUISITECES!AH23</f>
        <v>6541.92</v>
      </c>
      <c r="E11" s="43">
        <f>HOYADA!AH23</f>
        <v>3460.3799999999997</v>
      </c>
      <c r="F11" s="43">
        <f>FARMASTOP!AH23</f>
        <v>1413.72</v>
      </c>
      <c r="G11" s="43">
        <f>BOCAS!AH23</f>
        <v>1362.4500000000003</v>
      </c>
      <c r="H11" s="43">
        <f>LAGUNETICA!AH23</f>
        <v>8408.4</v>
      </c>
      <c r="I11" s="43">
        <f>SANANTONIO!AH23</f>
        <v>0</v>
      </c>
      <c r="J11" s="43">
        <f t="shared" si="0"/>
        <v>75213.149999999994</v>
      </c>
    </row>
    <row r="12" spans="1:10" x14ac:dyDescent="0.25">
      <c r="A12" s="46" t="s">
        <v>28</v>
      </c>
      <c r="B12" s="43">
        <f>AUTOMERCADO!AH24</f>
        <v>20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5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25</v>
      </c>
    </row>
    <row r="13" spans="1:10" x14ac:dyDescent="0.25">
      <c r="A13" s="46" t="s">
        <v>31</v>
      </c>
      <c r="B13" s="43">
        <f>AUTOMERCADO!AH25</f>
        <v>92.4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23.1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115.5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20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5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25</v>
      </c>
    </row>
    <row r="19" spans="1:10" x14ac:dyDescent="0.25">
      <c r="A19" s="48" t="s">
        <v>33</v>
      </c>
      <c r="B19" s="43">
        <f>AUTOMERCADO!AH31</f>
        <v>92.4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23.1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115.5</v>
      </c>
    </row>
    <row r="20" spans="1:10" x14ac:dyDescent="0.25">
      <c r="A20" s="46" t="s">
        <v>34</v>
      </c>
      <c r="B20" s="43">
        <f>AUTOMERCADO!AH32</f>
        <v>863.45</v>
      </c>
      <c r="C20" s="43">
        <f>MODELO!AH32</f>
        <v>10</v>
      </c>
      <c r="D20" s="43">
        <f>EXQUISITECES!AH32</f>
        <v>40.590000000000003</v>
      </c>
      <c r="E20" s="43">
        <f>HOYADA!AH32</f>
        <v>0</v>
      </c>
      <c r="F20" s="43">
        <f>FARMASTOP!AH32</f>
        <v>54.16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968.2</v>
      </c>
    </row>
    <row r="21" spans="1:10" x14ac:dyDescent="0.25">
      <c r="A21" s="46" t="s">
        <v>35</v>
      </c>
      <c r="B21" s="43">
        <f>AUTOMERCADO!AH33</f>
        <v>3989.1390000000001</v>
      </c>
      <c r="C21" s="43">
        <f>MODELO!AH33</f>
        <v>46.2</v>
      </c>
      <c r="D21" s="43">
        <f>EXQUISITECES!AH33</f>
        <v>187.52580000000003</v>
      </c>
      <c r="E21" s="43">
        <f>HOYADA!AH33</f>
        <v>0</v>
      </c>
      <c r="F21" s="43">
        <f>FARMASTOP!AH33</f>
        <v>250.2192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4473.0840000000007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863.45</v>
      </c>
      <c r="C26" s="43">
        <f>MODELO!AH38</f>
        <v>10</v>
      </c>
      <c r="D26" s="43">
        <f>EXQUISITECES!AH38</f>
        <v>40.590000000000003</v>
      </c>
      <c r="E26" s="43">
        <f>HOYADA!AH38</f>
        <v>0</v>
      </c>
      <c r="F26" s="43">
        <f>FARMASTOP!AH38</f>
        <v>54.16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968.2</v>
      </c>
    </row>
    <row r="27" spans="1:10" x14ac:dyDescent="0.25">
      <c r="A27" s="48" t="s">
        <v>42</v>
      </c>
      <c r="B27" s="43">
        <f>AUTOMERCADO!AH39</f>
        <v>3989.1390000000001</v>
      </c>
      <c r="C27" s="43">
        <f>MODELO!AH39</f>
        <v>46.2</v>
      </c>
      <c r="D27" s="43">
        <f>EXQUISITECES!AH39</f>
        <v>187.52580000000003</v>
      </c>
      <c r="E27" s="43">
        <f>HOYADA!AH39</f>
        <v>0</v>
      </c>
      <c r="F27" s="43">
        <f>FARMASTOP!AH39</f>
        <v>250.2192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4473.0840000000007</v>
      </c>
    </row>
    <row r="28" spans="1:10" x14ac:dyDescent="0.25">
      <c r="A28" s="46" t="s">
        <v>43</v>
      </c>
      <c r="B28" s="43">
        <f>AUTOMERCADO!AH40</f>
        <v>563.91</v>
      </c>
      <c r="C28" s="43">
        <f>MODELO!AH40</f>
        <v>39.56</v>
      </c>
      <c r="D28" s="43">
        <f>EXQUISITECES!AH40</f>
        <v>0</v>
      </c>
      <c r="E28" s="43">
        <f>HOYADA!AH40</f>
        <v>0</v>
      </c>
      <c r="F28" s="43">
        <f>FARMASTOP!AH40</f>
        <v>14.88</v>
      </c>
      <c r="G28" s="43">
        <f>BOCAS!AH40</f>
        <v>27.02</v>
      </c>
      <c r="H28" s="43">
        <f>LAGUNETICA!AH40</f>
        <v>0</v>
      </c>
      <c r="I28" s="43">
        <f>SANANTONIO!AH40</f>
        <v>0</v>
      </c>
      <c r="J28" s="43">
        <f t="shared" si="0"/>
        <v>645.37</v>
      </c>
    </row>
    <row r="29" spans="1:10" x14ac:dyDescent="0.25">
      <c r="A29" s="46" t="s">
        <v>44</v>
      </c>
      <c r="B29" s="43">
        <f>AUTOMERCADO!AH41</f>
        <v>2605.2641999999996</v>
      </c>
      <c r="C29" s="43">
        <f>MODELO!AH41</f>
        <v>182.7672</v>
      </c>
      <c r="D29" s="43">
        <f>EXQUISITECES!AH41</f>
        <v>0</v>
      </c>
      <c r="E29" s="43">
        <f>HOYADA!AH41</f>
        <v>0</v>
      </c>
      <c r="F29" s="43">
        <f>FARMASTOP!AH41</f>
        <v>68.74560000000001</v>
      </c>
      <c r="G29" s="43">
        <f>BOCAS!AH41</f>
        <v>125.643</v>
      </c>
      <c r="H29" s="43">
        <f>LAGUNETICA!AH41</f>
        <v>0</v>
      </c>
      <c r="I29" s="43">
        <f>SANANTONIO!AH41</f>
        <v>0</v>
      </c>
      <c r="J29" s="43">
        <f t="shared" si="0"/>
        <v>2982.42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563.91</v>
      </c>
      <c r="C34" s="43">
        <f>MODELO!AH46</f>
        <v>39.56</v>
      </c>
      <c r="D34" s="43">
        <f>EXQUISITECES!AH46</f>
        <v>0</v>
      </c>
      <c r="E34" s="43">
        <f>HOYADA!AH46</f>
        <v>0</v>
      </c>
      <c r="F34" s="43">
        <f>FARMASTOP!AH46</f>
        <v>14.88</v>
      </c>
      <c r="G34" s="43">
        <f>BOCAS!AH46</f>
        <v>27.02</v>
      </c>
      <c r="H34" s="43">
        <f>LAGUNETICA!AH46</f>
        <v>0</v>
      </c>
      <c r="I34" s="43">
        <f>SANANTONIO!AH46</f>
        <v>0</v>
      </c>
      <c r="J34" s="43">
        <f t="shared" si="0"/>
        <v>645.37</v>
      </c>
    </row>
    <row r="35" spans="1:10" x14ac:dyDescent="0.25">
      <c r="A35" s="48" t="s">
        <v>48</v>
      </c>
      <c r="B35" s="43">
        <f>AUTOMERCADO!AH47</f>
        <v>2605.2641999999996</v>
      </c>
      <c r="C35" s="43">
        <f>MODELO!AH47</f>
        <v>182.7672</v>
      </c>
      <c r="D35" s="43">
        <f>EXQUISITECES!AH47</f>
        <v>0</v>
      </c>
      <c r="E35" s="43">
        <f>HOYADA!AH47</f>
        <v>0</v>
      </c>
      <c r="F35" s="43">
        <f>FARMASTOP!AH47</f>
        <v>68.74560000000001</v>
      </c>
      <c r="G35" s="43">
        <f>BOCAS!AH47</f>
        <v>125.643</v>
      </c>
      <c r="H35" s="43">
        <f>LAGUNETICA!AH47</f>
        <v>0</v>
      </c>
      <c r="I35" s="43">
        <f>SANANTONIO!AH47</f>
        <v>0</v>
      </c>
      <c r="J35" s="43">
        <f t="shared" si="0"/>
        <v>2982.42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25176.420000000002</v>
      </c>
      <c r="C37" s="43">
        <f>MODELO!AH49</f>
        <v>10923.779999999999</v>
      </c>
      <c r="D37" s="43">
        <f>EXQUISITECES!AH49</f>
        <v>3602.6399999999994</v>
      </c>
      <c r="E37" s="43">
        <f>HOYADA!AH49</f>
        <v>4218.88</v>
      </c>
      <c r="F37" s="43">
        <f>FARMASTOP!AH49</f>
        <v>822.14</v>
      </c>
      <c r="G37" s="43">
        <f>BOCAS!AH49</f>
        <v>780</v>
      </c>
      <c r="H37" s="43">
        <f>LAGUNETICA!AH49</f>
        <v>3096.3900000000003</v>
      </c>
      <c r="I37" s="43">
        <f>SANANTONIO!AH49</f>
        <v>0</v>
      </c>
      <c r="J37" s="43">
        <f t="shared" si="0"/>
        <v>48620.249999999993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0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0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0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3021.44</v>
      </c>
      <c r="I40" s="43">
        <f>SANANTONIO!AH52</f>
        <v>0</v>
      </c>
      <c r="J40" s="43">
        <f t="shared" si="0"/>
        <v>3021.44</v>
      </c>
    </row>
    <row r="41" spans="1:10" x14ac:dyDescent="0.25">
      <c r="A41" s="74" t="s">
        <v>18</v>
      </c>
      <c r="B41" s="43">
        <f>AUTOMERCADO!AH53</f>
        <v>4927.4399999999987</v>
      </c>
      <c r="C41" s="43">
        <f>MODELO!AH53</f>
        <v>3177.76</v>
      </c>
      <c r="D41" s="43">
        <f>EXQUISITECES!AH53</f>
        <v>1745.62</v>
      </c>
      <c r="E41" s="43">
        <f>HOYADA!AH53</f>
        <v>3898.27</v>
      </c>
      <c r="F41" s="43">
        <f>FARMASTOP!AH53</f>
        <v>294.56</v>
      </c>
      <c r="G41" s="43">
        <f>BOCAS!AH53</f>
        <v>161.73000000000002</v>
      </c>
      <c r="H41" s="43">
        <f>LAGUNETICA!AH53</f>
        <v>2054.15</v>
      </c>
      <c r="I41" s="43">
        <f>SANANTONIO!AH53</f>
        <v>0</v>
      </c>
      <c r="J41" s="43">
        <f t="shared" si="0"/>
        <v>16259.529999999999</v>
      </c>
    </row>
    <row r="42" spans="1:10" x14ac:dyDescent="0.25">
      <c r="A42" s="74" t="s">
        <v>114</v>
      </c>
      <c r="B42" s="43">
        <f>AUTOMERCADO!AH54</f>
        <v>50.28</v>
      </c>
      <c r="C42" s="43">
        <f>MODELO!AH54</f>
        <v>71.169999999999987</v>
      </c>
      <c r="D42" s="43">
        <f>EXQUISITECES!AH54</f>
        <v>0</v>
      </c>
      <c r="E42" s="43">
        <f>HOYADA!AH54</f>
        <v>129.49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250.94</v>
      </c>
    </row>
    <row r="43" spans="1:10" x14ac:dyDescent="0.25">
      <c r="A43" s="74" t="s">
        <v>52</v>
      </c>
      <c r="B43" s="43">
        <f>AUTOMERCADO!AH55</f>
        <v>2688.8899999999994</v>
      </c>
      <c r="C43" s="43">
        <f>MODELO!AH55</f>
        <v>312.5</v>
      </c>
      <c r="D43" s="43">
        <f>EXQUISITECES!AH55</f>
        <v>185.74</v>
      </c>
      <c r="E43" s="43">
        <f>HOYADA!AH55</f>
        <v>2</v>
      </c>
      <c r="F43" s="43">
        <f>FARMASTOP!AH55</f>
        <v>15.15</v>
      </c>
      <c r="G43" s="43">
        <f>BOCAS!AH55</f>
        <v>125.55</v>
      </c>
      <c r="H43" s="43">
        <f>LAGUNETICA!AH55</f>
        <v>64.78</v>
      </c>
      <c r="I43" s="43">
        <f>SANANTONIO!AH55</f>
        <v>0</v>
      </c>
      <c r="J43" s="43">
        <f t="shared" si="0"/>
        <v>3394.6099999999997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0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0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109.47</v>
      </c>
      <c r="I47" s="43">
        <f>SANANTONIO!AH59</f>
        <v>0</v>
      </c>
      <c r="J47" s="43">
        <f t="shared" si="0"/>
        <v>109.47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82021.233199999973</v>
      </c>
      <c r="C52" s="75">
        <f>MODELO!AH64</f>
        <v>27690.657199999998</v>
      </c>
      <c r="D52" s="75">
        <f>EXQUISITECES!AH64</f>
        <v>12394.995800000001</v>
      </c>
      <c r="E52" s="75">
        <f>HOYADA!AH64</f>
        <v>12405.32</v>
      </c>
      <c r="F52" s="75">
        <f>FARMASTOP!AH64</f>
        <v>2893.1347999999998</v>
      </c>
      <c r="G52" s="75">
        <f>BOCAS!AH64</f>
        <v>2575.8730000000005</v>
      </c>
      <c r="H52" s="75">
        <f>LAGUNETICA!AH64</f>
        <v>17329.03</v>
      </c>
      <c r="I52" s="75">
        <f>SANANTONIO!AH64</f>
        <v>0</v>
      </c>
      <c r="J52" s="75">
        <f t="shared" si="0"/>
        <v>157310.24399999998</v>
      </c>
    </row>
    <row r="53" spans="1:10" x14ac:dyDescent="0.25">
      <c r="A53" s="56" t="s">
        <v>3</v>
      </c>
      <c r="B53" s="43">
        <f>B2</f>
        <v>81781.260000000024</v>
      </c>
      <c r="C53" s="43">
        <f t="shared" ref="C53:I53" si="1">C2</f>
        <v>27501.77</v>
      </c>
      <c r="D53" s="43">
        <f t="shared" si="1"/>
        <v>12285.420000000002</v>
      </c>
      <c r="E53" s="43">
        <f t="shared" si="1"/>
        <v>12399.77</v>
      </c>
      <c r="F53" s="43">
        <f t="shared" si="1"/>
        <v>2866.48</v>
      </c>
      <c r="G53" s="43">
        <f t="shared" si="1"/>
        <v>2519.0500000000002</v>
      </c>
      <c r="H53" s="43">
        <f t="shared" si="1"/>
        <v>17284.2</v>
      </c>
      <c r="I53" s="43">
        <f t="shared" si="1"/>
        <v>0</v>
      </c>
      <c r="J53" s="43">
        <f>J2</f>
        <v>156637.95000000004</v>
      </c>
    </row>
    <row r="54" spans="1:10" x14ac:dyDescent="0.25">
      <c r="A54" s="58" t="s">
        <v>95</v>
      </c>
      <c r="B54" s="43">
        <f>+B52-B53</f>
        <v>239.97319999994943</v>
      </c>
      <c r="C54" s="43">
        <f t="shared" ref="C54:I54" si="2">+C52-C53</f>
        <v>188.88719999999739</v>
      </c>
      <c r="D54" s="43">
        <f t="shared" si="2"/>
        <v>109.57579999999871</v>
      </c>
      <c r="E54" s="43">
        <f t="shared" si="2"/>
        <v>5.5499999999992724</v>
      </c>
      <c r="F54" s="43">
        <f t="shared" si="2"/>
        <v>26.654799999999796</v>
      </c>
      <c r="G54" s="43">
        <f t="shared" si="2"/>
        <v>56.82300000000032</v>
      </c>
      <c r="H54" s="43">
        <f t="shared" si="2"/>
        <v>44.829999999998108</v>
      </c>
      <c r="I54" s="43">
        <f t="shared" si="2"/>
        <v>0</v>
      </c>
      <c r="J54" s="43">
        <f>+J52-J53</f>
        <v>672.2939999999362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70" sqref="AH70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69</v>
      </c>
      <c r="K11" s="5" t="s">
        <v>71</v>
      </c>
      <c r="L11" s="5" t="s">
        <v>75</v>
      </c>
      <c r="M11" s="5" t="s">
        <v>54</v>
      </c>
      <c r="N11" s="5" t="s">
        <v>56</v>
      </c>
      <c r="O11" s="5" t="s">
        <v>58</v>
      </c>
      <c r="P11" s="5" t="s">
        <v>60</v>
      </c>
      <c r="Q11" s="5" t="s">
        <v>62</v>
      </c>
      <c r="R11" s="5" t="s">
        <v>64</v>
      </c>
      <c r="S11" s="5" t="s">
        <v>66</v>
      </c>
      <c r="T11" s="5" t="s">
        <v>68</v>
      </c>
      <c r="U11" s="5" t="s">
        <v>76</v>
      </c>
      <c r="V11" s="5" t="s">
        <v>80</v>
      </c>
      <c r="W11" s="5" t="s">
        <v>82</v>
      </c>
      <c r="X11" s="5" t="s">
        <v>82</v>
      </c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4304.57</v>
      </c>
      <c r="C12" s="26">
        <v>1148.6600000000001</v>
      </c>
      <c r="D12" s="26">
        <v>2258.36</v>
      </c>
      <c r="E12" s="26">
        <v>4168.6400000000003</v>
      </c>
      <c r="F12" s="26">
        <v>2242.3000000000002</v>
      </c>
      <c r="G12" s="26">
        <v>4915.58</v>
      </c>
      <c r="H12" s="26">
        <v>4148.6099999999997</v>
      </c>
      <c r="I12" s="26">
        <v>4726.0600000000004</v>
      </c>
      <c r="J12" s="26">
        <v>3573.78</v>
      </c>
      <c r="K12" s="26">
        <v>3872.87</v>
      </c>
      <c r="L12" s="26">
        <v>1368.18</v>
      </c>
      <c r="M12" s="26">
        <v>4785.0200000000004</v>
      </c>
      <c r="N12" s="26">
        <v>4082.57</v>
      </c>
      <c r="O12" s="26">
        <v>5390.18</v>
      </c>
      <c r="P12" s="26">
        <v>4804.82</v>
      </c>
      <c r="Q12" s="26">
        <v>4436.25</v>
      </c>
      <c r="R12" s="26">
        <v>5960.68</v>
      </c>
      <c r="S12" s="26">
        <v>5150.72</v>
      </c>
      <c r="T12" s="26">
        <v>6681.13</v>
      </c>
      <c r="U12" s="26">
        <v>1557.77</v>
      </c>
      <c r="V12" s="26">
        <v>868.71</v>
      </c>
      <c r="W12" s="26">
        <v>1186.21</v>
      </c>
      <c r="X12" s="26">
        <v>149.59</v>
      </c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81781.260000000024</v>
      </c>
      <c r="AI12" s="26">
        <v>81781.259999999995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35.5</v>
      </c>
      <c r="C15" s="23"/>
      <c r="D15" s="23">
        <v>0.5</v>
      </c>
      <c r="E15" s="23"/>
      <c r="F15" s="23">
        <v>13.5</v>
      </c>
      <c r="G15" s="23">
        <v>21.2</v>
      </c>
      <c r="H15" s="23"/>
      <c r="I15" s="23"/>
      <c r="J15" s="23">
        <v>120.5</v>
      </c>
      <c r="K15" s="23">
        <v>228</v>
      </c>
      <c r="L15" s="23">
        <v>7</v>
      </c>
      <c r="M15" s="23">
        <v>27.2</v>
      </c>
      <c r="N15" s="23">
        <v>5.9</v>
      </c>
      <c r="O15" s="23"/>
      <c r="P15" s="23">
        <v>170.5</v>
      </c>
      <c r="Q15" s="23">
        <v>29.4</v>
      </c>
      <c r="R15" s="23">
        <v>181.5</v>
      </c>
      <c r="S15" s="23">
        <v>13.5</v>
      </c>
      <c r="T15" s="23"/>
      <c r="U15" s="23">
        <v>33.5</v>
      </c>
      <c r="V15" s="23">
        <v>57.4</v>
      </c>
      <c r="W15" s="23">
        <v>53.7</v>
      </c>
      <c r="X15" s="23">
        <v>5</v>
      </c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1003.8</v>
      </c>
    </row>
    <row r="16" spans="1:36" s="32" customFormat="1" x14ac:dyDescent="0.25">
      <c r="A16" s="30" t="s">
        <v>20</v>
      </c>
      <c r="B16" s="31">
        <v>302</v>
      </c>
      <c r="C16" s="31">
        <v>70</v>
      </c>
      <c r="D16" s="31">
        <v>289</v>
      </c>
      <c r="E16" s="31">
        <v>493</v>
      </c>
      <c r="F16" s="31">
        <v>271</v>
      </c>
      <c r="G16" s="31">
        <v>623</v>
      </c>
      <c r="H16" s="31">
        <v>394</v>
      </c>
      <c r="I16" s="31">
        <v>515</v>
      </c>
      <c r="J16" s="31">
        <v>346</v>
      </c>
      <c r="K16" s="31">
        <v>320</v>
      </c>
      <c r="L16" s="31">
        <v>115</v>
      </c>
      <c r="M16" s="31">
        <v>456</v>
      </c>
      <c r="N16" s="31">
        <v>422</v>
      </c>
      <c r="O16" s="31">
        <v>828</v>
      </c>
      <c r="P16" s="31">
        <v>681</v>
      </c>
      <c r="Q16" s="31">
        <v>557</v>
      </c>
      <c r="R16" s="31">
        <v>619</v>
      </c>
      <c r="S16" s="31">
        <v>682</v>
      </c>
      <c r="T16" s="31">
        <v>628</v>
      </c>
      <c r="U16" s="31">
        <v>132</v>
      </c>
      <c r="V16" s="31">
        <v>61</v>
      </c>
      <c r="W16" s="31">
        <v>151</v>
      </c>
      <c r="X16" s="31">
        <v>25</v>
      </c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8980</v>
      </c>
      <c r="AJ16" s="70"/>
    </row>
    <row r="17" spans="1:36" s="47" customFormat="1" x14ac:dyDescent="0.25">
      <c r="A17" s="46" t="s">
        <v>27</v>
      </c>
      <c r="B17" s="22">
        <f>B16*$B$8</f>
        <v>1395.24</v>
      </c>
      <c r="C17" s="22">
        <f>C16*$B$8</f>
        <v>323.40000000000003</v>
      </c>
      <c r="D17" s="22">
        <f t="shared" ref="D17:L17" si="2">D16*$B$8</f>
        <v>1335.18</v>
      </c>
      <c r="E17" s="22">
        <f t="shared" si="2"/>
        <v>2277.66</v>
      </c>
      <c r="F17" s="22">
        <f t="shared" si="2"/>
        <v>1252.02</v>
      </c>
      <c r="G17" s="22">
        <f t="shared" si="2"/>
        <v>2878.26</v>
      </c>
      <c r="H17" s="22">
        <f t="shared" si="2"/>
        <v>1820.28</v>
      </c>
      <c r="I17" s="22">
        <f t="shared" si="2"/>
        <v>2379.3000000000002</v>
      </c>
      <c r="J17" s="22">
        <f t="shared" si="2"/>
        <v>1598.52</v>
      </c>
      <c r="K17" s="22">
        <f t="shared" si="2"/>
        <v>1478.4</v>
      </c>
      <c r="L17" s="22">
        <f t="shared" si="2"/>
        <v>531.30000000000007</v>
      </c>
      <c r="M17" s="22">
        <f t="shared" ref="M17:R17" si="3">M16*$B$8</f>
        <v>2106.7200000000003</v>
      </c>
      <c r="N17" s="22">
        <f t="shared" si="3"/>
        <v>1949.64</v>
      </c>
      <c r="O17" s="22">
        <f t="shared" si="3"/>
        <v>3825.36</v>
      </c>
      <c r="P17" s="22">
        <f t="shared" si="3"/>
        <v>3146.2200000000003</v>
      </c>
      <c r="Q17" s="22">
        <f t="shared" si="3"/>
        <v>2573.34</v>
      </c>
      <c r="R17" s="22">
        <f t="shared" si="3"/>
        <v>2859.78</v>
      </c>
      <c r="S17" s="22">
        <f t="shared" ref="S17:AG17" si="4">S16*$B$8</f>
        <v>3150.84</v>
      </c>
      <c r="T17" s="22">
        <f t="shared" si="4"/>
        <v>2901.36</v>
      </c>
      <c r="U17" s="22">
        <f t="shared" si="4"/>
        <v>609.84</v>
      </c>
      <c r="V17" s="22">
        <f t="shared" si="4"/>
        <v>281.82</v>
      </c>
      <c r="W17" s="22">
        <f t="shared" si="4"/>
        <v>697.62</v>
      </c>
      <c r="X17" s="22">
        <f t="shared" si="4"/>
        <v>115.5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41487.600000000006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302</v>
      </c>
      <c r="C22" s="20">
        <f t="shared" ref="C22:L22" si="11">+C16+C18+C20</f>
        <v>70</v>
      </c>
      <c r="D22" s="20">
        <f t="shared" si="11"/>
        <v>289</v>
      </c>
      <c r="E22" s="20">
        <f t="shared" si="11"/>
        <v>493</v>
      </c>
      <c r="F22" s="20">
        <f t="shared" si="11"/>
        <v>271</v>
      </c>
      <c r="G22" s="20">
        <f t="shared" si="11"/>
        <v>623</v>
      </c>
      <c r="H22" s="20">
        <f t="shared" si="11"/>
        <v>394</v>
      </c>
      <c r="I22" s="20">
        <f t="shared" si="11"/>
        <v>515</v>
      </c>
      <c r="J22" s="20">
        <f t="shared" si="11"/>
        <v>346</v>
      </c>
      <c r="K22" s="20">
        <f t="shared" si="11"/>
        <v>320</v>
      </c>
      <c r="L22" s="20">
        <f t="shared" si="11"/>
        <v>115</v>
      </c>
      <c r="M22" s="20">
        <f t="shared" ref="M22:S22" si="12">+M16+M18+M20</f>
        <v>456</v>
      </c>
      <c r="N22" s="20">
        <f t="shared" si="12"/>
        <v>422</v>
      </c>
      <c r="O22" s="20">
        <f t="shared" si="12"/>
        <v>828</v>
      </c>
      <c r="P22" s="20">
        <f t="shared" si="12"/>
        <v>681</v>
      </c>
      <c r="Q22" s="20">
        <f t="shared" si="12"/>
        <v>557</v>
      </c>
      <c r="R22" s="20">
        <f t="shared" si="12"/>
        <v>619</v>
      </c>
      <c r="S22" s="20">
        <f t="shared" si="12"/>
        <v>682</v>
      </c>
      <c r="T22" s="20">
        <f t="shared" ref="T22:AG22" si="13">+T16+T18+T20</f>
        <v>628</v>
      </c>
      <c r="U22" s="20">
        <f t="shared" si="13"/>
        <v>132</v>
      </c>
      <c r="V22" s="20">
        <f t="shared" si="13"/>
        <v>61</v>
      </c>
      <c r="W22" s="20">
        <f t="shared" si="13"/>
        <v>151</v>
      </c>
      <c r="X22" s="20">
        <f t="shared" si="13"/>
        <v>25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8980</v>
      </c>
    </row>
    <row r="23" spans="1:36" s="47" customFormat="1" x14ac:dyDescent="0.25">
      <c r="A23" s="48" t="s">
        <v>26</v>
      </c>
      <c r="B23" s="19">
        <f>+B17+B19+B21</f>
        <v>1395.24</v>
      </c>
      <c r="C23" s="19">
        <f t="shared" ref="C23:L23" si="14">+C17+C19+C21</f>
        <v>323.40000000000003</v>
      </c>
      <c r="D23" s="19">
        <f t="shared" si="14"/>
        <v>1335.18</v>
      </c>
      <c r="E23" s="19">
        <f t="shared" si="14"/>
        <v>2277.66</v>
      </c>
      <c r="F23" s="19">
        <f t="shared" si="14"/>
        <v>1252.02</v>
      </c>
      <c r="G23" s="19">
        <f t="shared" si="14"/>
        <v>2878.26</v>
      </c>
      <c r="H23" s="19">
        <f t="shared" si="14"/>
        <v>1820.28</v>
      </c>
      <c r="I23" s="19">
        <f t="shared" si="14"/>
        <v>2379.3000000000002</v>
      </c>
      <c r="J23" s="19">
        <f t="shared" si="14"/>
        <v>1598.52</v>
      </c>
      <c r="K23" s="19">
        <f t="shared" si="14"/>
        <v>1478.4</v>
      </c>
      <c r="L23" s="19">
        <f t="shared" si="14"/>
        <v>531.30000000000007</v>
      </c>
      <c r="M23" s="19">
        <f t="shared" ref="M23:S23" si="15">+M17+M19+M21</f>
        <v>2106.7200000000003</v>
      </c>
      <c r="N23" s="19">
        <f t="shared" si="15"/>
        <v>1949.64</v>
      </c>
      <c r="O23" s="19">
        <f t="shared" si="15"/>
        <v>3825.36</v>
      </c>
      <c r="P23" s="19">
        <f t="shared" si="15"/>
        <v>3146.2200000000003</v>
      </c>
      <c r="Q23" s="19">
        <f t="shared" si="15"/>
        <v>2573.34</v>
      </c>
      <c r="R23" s="19">
        <f t="shared" si="15"/>
        <v>2859.78</v>
      </c>
      <c r="S23" s="19">
        <f t="shared" si="15"/>
        <v>3150.84</v>
      </c>
      <c r="T23" s="19">
        <f t="shared" ref="T23:AG23" si="16">+T17+T19+T21</f>
        <v>2901.36</v>
      </c>
      <c r="U23" s="19">
        <f t="shared" si="16"/>
        <v>609.84</v>
      </c>
      <c r="V23" s="19">
        <f t="shared" si="16"/>
        <v>281.82</v>
      </c>
      <c r="W23" s="19">
        <f t="shared" si="16"/>
        <v>697.62</v>
      </c>
      <c r="X23" s="19">
        <f t="shared" si="16"/>
        <v>115.5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41487.600000000006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>
        <v>20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20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92.4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92.4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20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20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92.4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92.4</v>
      </c>
    </row>
    <row r="32" spans="1:36" x14ac:dyDescent="0.25">
      <c r="A32" s="13" t="s">
        <v>34</v>
      </c>
      <c r="B32" s="36">
        <v>204.96</v>
      </c>
      <c r="C32" s="36"/>
      <c r="D32" s="36">
        <v>16.260000000000002</v>
      </c>
      <c r="E32" s="36">
        <v>137.9</v>
      </c>
      <c r="F32" s="36"/>
      <c r="G32" s="36"/>
      <c r="H32" s="36"/>
      <c r="I32" s="36"/>
      <c r="J32" s="36"/>
      <c r="K32" s="36"/>
      <c r="L32" s="36"/>
      <c r="M32" s="37"/>
      <c r="N32" s="37">
        <v>65.42</v>
      </c>
      <c r="O32" s="37">
        <v>30.25</v>
      </c>
      <c r="P32" s="37"/>
      <c r="Q32" s="37">
        <v>63.58</v>
      </c>
      <c r="R32" s="37"/>
      <c r="S32" s="37"/>
      <c r="T32" s="37">
        <v>305.08</v>
      </c>
      <c r="U32" s="37"/>
      <c r="V32" s="37"/>
      <c r="W32" s="37">
        <v>40</v>
      </c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863.45</v>
      </c>
    </row>
    <row r="33" spans="1:34" s="47" customFormat="1" x14ac:dyDescent="0.25">
      <c r="A33" s="46" t="s">
        <v>35</v>
      </c>
      <c r="B33" s="22">
        <f>B32*$B$8</f>
        <v>946.91520000000003</v>
      </c>
      <c r="C33" s="22">
        <f t="shared" ref="C33:L33" si="30">C32*$B$8</f>
        <v>0</v>
      </c>
      <c r="D33" s="22">
        <f t="shared" si="30"/>
        <v>75.121200000000016</v>
      </c>
      <c r="E33" s="22">
        <f t="shared" si="30"/>
        <v>637.09800000000007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302.24040000000002</v>
      </c>
      <c r="O33" s="22">
        <f t="shared" si="31"/>
        <v>139.755</v>
      </c>
      <c r="P33" s="22">
        <f t="shared" si="31"/>
        <v>0</v>
      </c>
      <c r="Q33" s="22">
        <f t="shared" si="31"/>
        <v>293.7396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1409.4695999999999</v>
      </c>
      <c r="U33" s="22">
        <f t="shared" si="32"/>
        <v>0</v>
      </c>
      <c r="V33" s="22">
        <f t="shared" si="32"/>
        <v>0</v>
      </c>
      <c r="W33" s="22">
        <f t="shared" si="32"/>
        <v>184.8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3989.1390000000001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204.96</v>
      </c>
      <c r="C38" s="20">
        <f t="shared" ref="C38:L38" si="39">+C32+C34+C36</f>
        <v>0</v>
      </c>
      <c r="D38" s="20">
        <f t="shared" si="39"/>
        <v>16.260000000000002</v>
      </c>
      <c r="E38" s="20">
        <f t="shared" si="39"/>
        <v>137.9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65.42</v>
      </c>
      <c r="O38" s="20">
        <f t="shared" si="40"/>
        <v>30.25</v>
      </c>
      <c r="P38" s="20">
        <f t="shared" si="40"/>
        <v>0</v>
      </c>
      <c r="Q38" s="20">
        <f t="shared" si="40"/>
        <v>63.58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305.08</v>
      </c>
      <c r="U38" s="20">
        <f t="shared" si="41"/>
        <v>0</v>
      </c>
      <c r="V38" s="20">
        <f t="shared" si="41"/>
        <v>0</v>
      </c>
      <c r="W38" s="20">
        <f t="shared" si="41"/>
        <v>40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863.45</v>
      </c>
    </row>
    <row r="39" spans="1:34" s="47" customFormat="1" x14ac:dyDescent="0.25">
      <c r="A39" s="48" t="s">
        <v>42</v>
      </c>
      <c r="B39" s="19">
        <f>+B33+B35+B37</f>
        <v>946.91520000000003</v>
      </c>
      <c r="C39" s="19">
        <f t="shared" ref="C39:L39" si="42">+C33+C35+C37</f>
        <v>0</v>
      </c>
      <c r="D39" s="19">
        <f t="shared" si="42"/>
        <v>75.121200000000016</v>
      </c>
      <c r="E39" s="19">
        <f t="shared" si="42"/>
        <v>637.09800000000007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302.24040000000002</v>
      </c>
      <c r="O39" s="19">
        <f t="shared" si="43"/>
        <v>139.755</v>
      </c>
      <c r="P39" s="19">
        <f t="shared" si="43"/>
        <v>0</v>
      </c>
      <c r="Q39" s="19">
        <f t="shared" si="43"/>
        <v>293.7396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1409.4695999999999</v>
      </c>
      <c r="U39" s="19">
        <f t="shared" si="44"/>
        <v>0</v>
      </c>
      <c r="V39" s="19">
        <f t="shared" si="44"/>
        <v>0</v>
      </c>
      <c r="W39" s="19">
        <f t="shared" si="44"/>
        <v>184.8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3989.1390000000001</v>
      </c>
    </row>
    <row r="40" spans="1:34" x14ac:dyDescent="0.25">
      <c r="A40" s="13" t="s">
        <v>43</v>
      </c>
      <c r="B40" s="36"/>
      <c r="C40" s="36"/>
      <c r="D40" s="36">
        <v>6.97</v>
      </c>
      <c r="E40" s="36"/>
      <c r="F40" s="36"/>
      <c r="G40" s="36"/>
      <c r="H40" s="36">
        <v>194.02</v>
      </c>
      <c r="I40" s="36">
        <v>8.7799999999999994</v>
      </c>
      <c r="J40" s="36">
        <v>49.27</v>
      </c>
      <c r="K40" s="36">
        <v>105.72</v>
      </c>
      <c r="L40" s="36"/>
      <c r="M40" s="36"/>
      <c r="N40" s="36">
        <v>6.67</v>
      </c>
      <c r="O40" s="36"/>
      <c r="P40" s="36">
        <v>49.01</v>
      </c>
      <c r="Q40" s="36">
        <v>55.16</v>
      </c>
      <c r="R40" s="36">
        <v>74.55</v>
      </c>
      <c r="S40" s="36">
        <v>13.76</v>
      </c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563.91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32.2014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896.37240000000008</v>
      </c>
      <c r="I41" s="22">
        <f t="shared" si="45"/>
        <v>40.563600000000001</v>
      </c>
      <c r="J41" s="22">
        <f t="shared" si="45"/>
        <v>227.62740000000002</v>
      </c>
      <c r="K41" s="22">
        <f t="shared" si="45"/>
        <v>488.4264</v>
      </c>
      <c r="L41" s="22">
        <f t="shared" si="45"/>
        <v>0</v>
      </c>
      <c r="M41" s="22">
        <f t="shared" ref="M41:R41" si="46">M40*$B$8</f>
        <v>0</v>
      </c>
      <c r="N41" s="22">
        <f t="shared" si="46"/>
        <v>30.8154</v>
      </c>
      <c r="O41" s="22">
        <f t="shared" si="46"/>
        <v>0</v>
      </c>
      <c r="P41" s="22">
        <f t="shared" si="46"/>
        <v>226.42619999999999</v>
      </c>
      <c r="Q41" s="22">
        <f t="shared" si="46"/>
        <v>254.83919999999998</v>
      </c>
      <c r="R41" s="22">
        <f t="shared" si="46"/>
        <v>344.42099999999999</v>
      </c>
      <c r="S41" s="22">
        <f t="shared" ref="S41:AG41" si="47">S40*$B$8</f>
        <v>63.571199999999997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2605.2641999999996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6.97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194.02</v>
      </c>
      <c r="I46" s="20">
        <f t="shared" si="54"/>
        <v>8.7799999999999994</v>
      </c>
      <c r="J46" s="20">
        <f t="shared" si="54"/>
        <v>49.27</v>
      </c>
      <c r="K46" s="20">
        <f t="shared" si="54"/>
        <v>105.72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6.67</v>
      </c>
      <c r="O46" s="20">
        <f t="shared" si="55"/>
        <v>0</v>
      </c>
      <c r="P46" s="20">
        <f t="shared" si="55"/>
        <v>49.01</v>
      </c>
      <c r="Q46" s="20">
        <f t="shared" si="55"/>
        <v>55.16</v>
      </c>
      <c r="R46" s="20">
        <f t="shared" si="55"/>
        <v>74.55</v>
      </c>
      <c r="S46" s="20">
        <f t="shared" si="55"/>
        <v>13.76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563.91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32.2014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896.37240000000008</v>
      </c>
      <c r="I47" s="19">
        <f t="shared" si="57"/>
        <v>40.563600000000001</v>
      </c>
      <c r="J47" s="19">
        <f t="shared" si="57"/>
        <v>227.62740000000002</v>
      </c>
      <c r="K47" s="19">
        <f t="shared" si="57"/>
        <v>488.4264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30.8154</v>
      </c>
      <c r="O47" s="19">
        <f t="shared" si="58"/>
        <v>0</v>
      </c>
      <c r="P47" s="19">
        <f t="shared" si="58"/>
        <v>226.42619999999999</v>
      </c>
      <c r="Q47" s="19">
        <f t="shared" si="58"/>
        <v>254.83919999999998</v>
      </c>
      <c r="R47" s="19">
        <f t="shared" si="58"/>
        <v>344.42099999999999</v>
      </c>
      <c r="S47" s="19">
        <f t="shared" si="58"/>
        <v>63.571199999999997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2605.2641999999996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1323.9</v>
      </c>
      <c r="C49" s="44">
        <v>656.05</v>
      </c>
      <c r="D49" s="44">
        <v>199.67</v>
      </c>
      <c r="E49" s="44">
        <v>430.17</v>
      </c>
      <c r="F49" s="44">
        <v>923.84</v>
      </c>
      <c r="G49" s="44">
        <v>1970.05</v>
      </c>
      <c r="H49" s="44">
        <v>972.91</v>
      </c>
      <c r="I49" s="44">
        <v>2333.21</v>
      </c>
      <c r="J49" s="44">
        <v>1631.2</v>
      </c>
      <c r="K49" s="44">
        <v>1276.3900000000001</v>
      </c>
      <c r="L49" s="44">
        <v>831.29</v>
      </c>
      <c r="M49" s="45">
        <v>1223.32</v>
      </c>
      <c r="N49" s="45">
        <v>1154.8699999999999</v>
      </c>
      <c r="O49" s="45">
        <v>609.04</v>
      </c>
      <c r="P49" s="45">
        <v>545.78</v>
      </c>
      <c r="Q49" s="45">
        <v>1280.1400000000001</v>
      </c>
      <c r="R49" s="45">
        <v>2003.63</v>
      </c>
      <c r="S49" s="45">
        <v>1855.04</v>
      </c>
      <c r="T49" s="45">
        <v>2395.83</v>
      </c>
      <c r="U49" s="45">
        <v>816.56</v>
      </c>
      <c r="V49" s="45">
        <v>467.51</v>
      </c>
      <c r="W49" s="45">
        <v>246.37</v>
      </c>
      <c r="X49" s="45">
        <v>29.65</v>
      </c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25176.420000000002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575.41999999999996</v>
      </c>
      <c r="C53" s="44">
        <v>156.63999999999999</v>
      </c>
      <c r="D53" s="44">
        <v>498.09</v>
      </c>
      <c r="E53" s="44">
        <v>717.95</v>
      </c>
      <c r="F53" s="44"/>
      <c r="G53" s="44"/>
      <c r="H53" s="44"/>
      <c r="I53" s="44"/>
      <c r="J53" s="44"/>
      <c r="K53" s="44"/>
      <c r="L53" s="44"/>
      <c r="M53" s="45">
        <v>744.56</v>
      </c>
      <c r="N53" s="45">
        <v>625.29999999999995</v>
      </c>
      <c r="O53" s="45">
        <v>815.52</v>
      </c>
      <c r="P53" s="45">
        <v>721.98</v>
      </c>
      <c r="Q53" s="45"/>
      <c r="R53" s="45"/>
      <c r="S53" s="45"/>
      <c r="T53" s="45"/>
      <c r="U53" s="45"/>
      <c r="V53" s="45">
        <v>71.98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4927.4399999999987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12.3</v>
      </c>
      <c r="G54" s="44"/>
      <c r="H54" s="44"/>
      <c r="I54" s="44"/>
      <c r="J54" s="44"/>
      <c r="K54" s="44"/>
      <c r="L54" s="44"/>
      <c r="M54" s="45"/>
      <c r="N54" s="45">
        <v>20.27</v>
      </c>
      <c r="O54" s="45"/>
      <c r="P54" s="45"/>
      <c r="Q54" s="45"/>
      <c r="R54" s="45">
        <v>14.32</v>
      </c>
      <c r="S54" s="45"/>
      <c r="T54" s="45"/>
      <c r="U54" s="45"/>
      <c r="V54" s="45">
        <v>3.39</v>
      </c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50.28</v>
      </c>
    </row>
    <row r="55" spans="1:34" x14ac:dyDescent="0.25">
      <c r="A55" s="17" t="s">
        <v>52</v>
      </c>
      <c r="B55" s="44">
        <v>30</v>
      </c>
      <c r="C55" s="44">
        <v>27.51</v>
      </c>
      <c r="D55" s="44">
        <v>119.7</v>
      </c>
      <c r="E55" s="44">
        <v>150.72999999999999</v>
      </c>
      <c r="F55" s="44">
        <v>41.24</v>
      </c>
      <c r="G55" s="44"/>
      <c r="H55" s="44">
        <v>506.42</v>
      </c>
      <c r="I55" s="44"/>
      <c r="J55" s="44"/>
      <c r="K55" s="44">
        <v>355.9</v>
      </c>
      <c r="L55" s="44"/>
      <c r="M55" s="45">
        <v>687.43</v>
      </c>
      <c r="N55" s="45"/>
      <c r="O55" s="45">
        <v>16.72</v>
      </c>
      <c r="P55" s="45"/>
      <c r="Q55" s="45">
        <v>9.0399999999999991</v>
      </c>
      <c r="R55" s="45">
        <v>561.9</v>
      </c>
      <c r="S55" s="45">
        <v>70.73</v>
      </c>
      <c r="T55" s="45"/>
      <c r="U55" s="45">
        <v>103.22</v>
      </c>
      <c r="V55" s="45">
        <v>8.35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2688.8899999999994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4306.9751999999999</v>
      </c>
      <c r="C64" s="53">
        <f t="shared" ref="C64:AG64" si="61">+C15+C23+C31+C39+C47+C48+C49+C50+C51+C52+C53+C54+C55+C56+C57+C58+C59+C60+C61+C62+C63</f>
        <v>1163.6000000000001</v>
      </c>
      <c r="D64" s="53">
        <f t="shared" si="61"/>
        <v>2260.4625999999998</v>
      </c>
      <c r="E64" s="53">
        <f t="shared" si="61"/>
        <v>4213.6079999999993</v>
      </c>
      <c r="F64" s="53">
        <f t="shared" si="61"/>
        <v>2242.9</v>
      </c>
      <c r="G64" s="53">
        <f t="shared" si="61"/>
        <v>4869.51</v>
      </c>
      <c r="H64" s="53">
        <f t="shared" si="61"/>
        <v>4195.9823999999999</v>
      </c>
      <c r="I64" s="53">
        <f t="shared" si="61"/>
        <v>4753.0735999999997</v>
      </c>
      <c r="J64" s="53">
        <f t="shared" si="61"/>
        <v>3577.8474000000001</v>
      </c>
      <c r="K64" s="53">
        <f t="shared" si="61"/>
        <v>3919.5164</v>
      </c>
      <c r="L64" s="53">
        <f t="shared" si="61"/>
        <v>1369.5900000000001</v>
      </c>
      <c r="M64" s="53">
        <f t="shared" si="61"/>
        <v>4789.2299999999996</v>
      </c>
      <c r="N64" s="53">
        <f t="shared" si="61"/>
        <v>4089.0358000000001</v>
      </c>
      <c r="O64" s="53">
        <f t="shared" si="61"/>
        <v>5406.3950000000013</v>
      </c>
      <c r="P64" s="53">
        <f t="shared" si="61"/>
        <v>4810.9061999999994</v>
      </c>
      <c r="Q64" s="53">
        <f t="shared" si="61"/>
        <v>4440.4988000000003</v>
      </c>
      <c r="R64" s="53">
        <f t="shared" si="61"/>
        <v>5965.5509999999995</v>
      </c>
      <c r="S64" s="53">
        <f t="shared" si="61"/>
        <v>5153.6811999999991</v>
      </c>
      <c r="T64" s="53">
        <f t="shared" si="61"/>
        <v>6706.6596</v>
      </c>
      <c r="U64" s="53">
        <f t="shared" si="61"/>
        <v>1563.1200000000001</v>
      </c>
      <c r="V64" s="53">
        <f t="shared" si="61"/>
        <v>890.45</v>
      </c>
      <c r="W64" s="53">
        <f t="shared" si="61"/>
        <v>1182.4900000000002</v>
      </c>
      <c r="X64" s="53">
        <f t="shared" si="61"/>
        <v>150.15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82021.233199999973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9 D</v>
      </c>
      <c r="K66" s="55" t="str">
        <f t="shared" si="62"/>
        <v>CAJA 10 D</v>
      </c>
      <c r="L66" s="55" t="str">
        <f t="shared" si="62"/>
        <v>CAJA 12 D</v>
      </c>
      <c r="M66" s="55" t="str">
        <f t="shared" si="62"/>
        <v>CAJA 1 N</v>
      </c>
      <c r="N66" s="55" t="str">
        <f t="shared" si="62"/>
        <v>CAJA 2 N</v>
      </c>
      <c r="O66" s="55" t="str">
        <f t="shared" si="62"/>
        <v>CAJA 3 N</v>
      </c>
      <c r="P66" s="55" t="str">
        <f t="shared" si="62"/>
        <v>CAJA 4 N</v>
      </c>
      <c r="Q66" s="55" t="str">
        <f t="shared" si="62"/>
        <v>CAJA 5 N</v>
      </c>
      <c r="R66" s="55" t="str">
        <f t="shared" si="62"/>
        <v>CAJA 6 N</v>
      </c>
      <c r="S66" s="55" t="str">
        <f t="shared" si="62"/>
        <v>CAJA 7 N</v>
      </c>
      <c r="T66" s="55" t="str">
        <f t="shared" si="62"/>
        <v>CAJA 8 N</v>
      </c>
      <c r="U66" s="55" t="str">
        <f t="shared" si="62"/>
        <v>CAJA 12 N</v>
      </c>
      <c r="V66" s="55" t="str">
        <f t="shared" si="62"/>
        <v>CAJA 14 N</v>
      </c>
      <c r="W66" s="55" t="str">
        <f t="shared" si="62"/>
        <v>CAJA 15 N</v>
      </c>
      <c r="X66" s="55" t="str">
        <f t="shared" si="62"/>
        <v>CAJA 15 N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4304.57</v>
      </c>
      <c r="C67" s="57">
        <f t="shared" ref="C67:L67" si="63">C12</f>
        <v>1148.6600000000001</v>
      </c>
      <c r="D67" s="57">
        <f t="shared" si="63"/>
        <v>2258.36</v>
      </c>
      <c r="E67" s="57">
        <f t="shared" si="63"/>
        <v>4168.6400000000003</v>
      </c>
      <c r="F67" s="57">
        <f t="shared" si="63"/>
        <v>2242.3000000000002</v>
      </c>
      <c r="G67" s="57">
        <f t="shared" si="63"/>
        <v>4915.58</v>
      </c>
      <c r="H67" s="57">
        <f t="shared" si="63"/>
        <v>4148.6099999999997</v>
      </c>
      <c r="I67" s="57">
        <f t="shared" si="63"/>
        <v>4726.0600000000004</v>
      </c>
      <c r="J67" s="57">
        <f t="shared" si="63"/>
        <v>3573.78</v>
      </c>
      <c r="K67" s="57">
        <f t="shared" si="63"/>
        <v>3872.87</v>
      </c>
      <c r="L67" s="57">
        <f t="shared" si="63"/>
        <v>1368.18</v>
      </c>
      <c r="M67" s="57">
        <f t="shared" ref="M67:AG67" si="64">M12</f>
        <v>4785.0200000000004</v>
      </c>
      <c r="N67" s="57">
        <f t="shared" si="64"/>
        <v>4082.57</v>
      </c>
      <c r="O67" s="57">
        <f t="shared" si="64"/>
        <v>5390.18</v>
      </c>
      <c r="P67" s="57">
        <f t="shared" si="64"/>
        <v>4804.82</v>
      </c>
      <c r="Q67" s="57">
        <f t="shared" si="64"/>
        <v>4436.25</v>
      </c>
      <c r="R67" s="57">
        <f t="shared" si="64"/>
        <v>5960.68</v>
      </c>
      <c r="S67" s="57">
        <f t="shared" si="64"/>
        <v>5150.72</v>
      </c>
      <c r="T67" s="57">
        <f t="shared" si="64"/>
        <v>6681.13</v>
      </c>
      <c r="U67" s="57">
        <f t="shared" si="64"/>
        <v>1557.77</v>
      </c>
      <c r="V67" s="57">
        <f t="shared" si="64"/>
        <v>868.71</v>
      </c>
      <c r="W67" s="57">
        <f t="shared" si="64"/>
        <v>1186.21</v>
      </c>
      <c r="X67" s="57">
        <f t="shared" si="64"/>
        <v>149.59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81781.260000000024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4304.57</v>
      </c>
      <c r="C69" s="59">
        <f t="shared" ref="C69:L69" si="67">+C67+C68</f>
        <v>1148.6600000000001</v>
      </c>
      <c r="D69" s="59">
        <f t="shared" si="67"/>
        <v>2258.36</v>
      </c>
      <c r="E69" s="59">
        <f t="shared" si="67"/>
        <v>4168.6400000000003</v>
      </c>
      <c r="F69" s="59">
        <f t="shared" si="67"/>
        <v>2242.3000000000002</v>
      </c>
      <c r="G69" s="59">
        <f t="shared" si="67"/>
        <v>4915.58</v>
      </c>
      <c r="H69" s="59">
        <f t="shared" si="67"/>
        <v>4148.6099999999997</v>
      </c>
      <c r="I69" s="59">
        <f t="shared" si="67"/>
        <v>4726.0600000000004</v>
      </c>
      <c r="J69" s="59">
        <f t="shared" si="67"/>
        <v>3573.78</v>
      </c>
      <c r="K69" s="59">
        <f t="shared" si="67"/>
        <v>3872.87</v>
      </c>
      <c r="L69" s="59">
        <f t="shared" si="67"/>
        <v>1368.18</v>
      </c>
      <c r="M69" s="59">
        <f t="shared" ref="M69:AG69" si="68">+M67+M68</f>
        <v>4785.0200000000004</v>
      </c>
      <c r="N69" s="59">
        <f t="shared" si="68"/>
        <v>4082.57</v>
      </c>
      <c r="O69" s="59">
        <f t="shared" si="68"/>
        <v>5390.18</v>
      </c>
      <c r="P69" s="59">
        <f t="shared" si="68"/>
        <v>4804.82</v>
      </c>
      <c r="Q69" s="59">
        <f t="shared" si="68"/>
        <v>4436.25</v>
      </c>
      <c r="R69" s="59">
        <f t="shared" si="68"/>
        <v>5960.68</v>
      </c>
      <c r="S69" s="59">
        <f t="shared" si="68"/>
        <v>5150.72</v>
      </c>
      <c r="T69" s="59">
        <f t="shared" si="68"/>
        <v>6681.13</v>
      </c>
      <c r="U69" s="59">
        <f t="shared" si="68"/>
        <v>1557.77</v>
      </c>
      <c r="V69" s="59">
        <f t="shared" si="68"/>
        <v>868.71</v>
      </c>
      <c r="W69" s="59">
        <f t="shared" si="68"/>
        <v>1186.21</v>
      </c>
      <c r="X69" s="59">
        <f t="shared" si="68"/>
        <v>149.59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81781.260000000024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2.4052000000001499</v>
      </c>
      <c r="C70" s="57">
        <f t="shared" si="69"/>
        <v>14.940000000000055</v>
      </c>
      <c r="D70" s="57">
        <f t="shared" si="69"/>
        <v>2.1025999999997111</v>
      </c>
      <c r="E70" s="57">
        <f t="shared" si="69"/>
        <v>44.967999999998938</v>
      </c>
      <c r="F70" s="57">
        <f t="shared" si="69"/>
        <v>0.59999999999990905</v>
      </c>
      <c r="G70" s="57">
        <f t="shared" si="69"/>
        <v>-46.069999999999709</v>
      </c>
      <c r="H70" s="57">
        <f t="shared" si="69"/>
        <v>47.372400000000198</v>
      </c>
      <c r="I70" s="57">
        <f t="shared" si="69"/>
        <v>27.013599999999315</v>
      </c>
      <c r="J70" s="57">
        <f t="shared" si="69"/>
        <v>4.0673999999999069</v>
      </c>
      <c r="K70" s="57">
        <f t="shared" si="69"/>
        <v>46.646400000000085</v>
      </c>
      <c r="L70" s="57">
        <f t="shared" si="69"/>
        <v>1.4100000000000819</v>
      </c>
      <c r="M70" s="57">
        <f t="shared" ref="M70:AG70" si="70">+M64-M69</f>
        <v>4.2099999999991269</v>
      </c>
      <c r="N70" s="57">
        <f t="shared" si="70"/>
        <v>6.4657999999999447</v>
      </c>
      <c r="O70" s="57">
        <f t="shared" si="70"/>
        <v>16.215000000001055</v>
      </c>
      <c r="P70" s="57">
        <f t="shared" si="70"/>
        <v>6.0861999999997352</v>
      </c>
      <c r="Q70" s="57">
        <f t="shared" si="70"/>
        <v>4.2488000000003012</v>
      </c>
      <c r="R70" s="57">
        <f t="shared" si="70"/>
        <v>4.8709999999991851</v>
      </c>
      <c r="S70" s="57">
        <f t="shared" si="70"/>
        <v>2.9611999999988257</v>
      </c>
      <c r="T70" s="57">
        <f t="shared" si="70"/>
        <v>25.529599999999846</v>
      </c>
      <c r="U70" s="57">
        <f t="shared" si="70"/>
        <v>5.3500000000001364</v>
      </c>
      <c r="V70" s="57">
        <f t="shared" si="70"/>
        <v>21.740000000000009</v>
      </c>
      <c r="W70" s="57">
        <f t="shared" si="70"/>
        <v>-3.7199999999997999</v>
      </c>
      <c r="X70" s="57">
        <f t="shared" si="70"/>
        <v>0.56000000000000227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239.97319999999701</v>
      </c>
    </row>
    <row r="71" spans="1:34" ht="101.25" customHeight="1" x14ac:dyDescent="0.25">
      <c r="A71" s="77" t="s">
        <v>96</v>
      </c>
      <c r="B71" s="14"/>
      <c r="C71" s="14" t="s">
        <v>128</v>
      </c>
      <c r="D71" s="14"/>
      <c r="E71" s="14" t="s">
        <v>129</v>
      </c>
      <c r="F71" s="14"/>
      <c r="G71" s="14" t="s">
        <v>130</v>
      </c>
      <c r="H71" s="14" t="s">
        <v>132</v>
      </c>
      <c r="I71" s="14" t="s">
        <v>133</v>
      </c>
      <c r="J71" s="14"/>
      <c r="K71" s="14" t="s">
        <v>134</v>
      </c>
      <c r="L71" s="14"/>
      <c r="M71" s="29"/>
      <c r="N71" s="29"/>
      <c r="O71" s="29" t="s">
        <v>137</v>
      </c>
      <c r="P71" s="29"/>
      <c r="Q71" s="29"/>
      <c r="R71" s="29"/>
      <c r="S71" s="29" t="s">
        <v>138</v>
      </c>
      <c r="T71" s="29" t="s">
        <v>140</v>
      </c>
      <c r="U71" s="29" t="s">
        <v>141</v>
      </c>
      <c r="V71" s="29" t="s">
        <v>142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G72" s="12" t="s">
        <v>131</v>
      </c>
      <c r="K72" s="12" t="s">
        <v>135</v>
      </c>
      <c r="S72" s="12" t="s">
        <v>139</v>
      </c>
      <c r="V72" s="12" t="s">
        <v>143</v>
      </c>
      <c r="AH72" s="47"/>
    </row>
    <row r="73" spans="1:34" x14ac:dyDescent="0.25">
      <c r="K73" s="12" t="s">
        <v>136</v>
      </c>
      <c r="V73" s="12" t="s">
        <v>144</v>
      </c>
      <c r="AH73" s="47"/>
    </row>
    <row r="74" spans="1:34" x14ac:dyDescent="0.25">
      <c r="V74" s="12" t="s">
        <v>145</v>
      </c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4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57</v>
      </c>
      <c r="D11" s="5" t="s">
        <v>59</v>
      </c>
      <c r="E11" s="5" t="s">
        <v>61</v>
      </c>
      <c r="F11" s="5" t="s">
        <v>63</v>
      </c>
      <c r="G11" s="5" t="s">
        <v>67</v>
      </c>
      <c r="H11" s="5" t="s">
        <v>69</v>
      </c>
      <c r="I11" s="5" t="s">
        <v>54</v>
      </c>
      <c r="J11" s="5" t="s">
        <v>58</v>
      </c>
      <c r="K11" s="5" t="s">
        <v>60</v>
      </c>
      <c r="L11" s="5" t="s">
        <v>62</v>
      </c>
      <c r="M11" s="5" t="s">
        <v>64</v>
      </c>
      <c r="N11" s="5" t="s">
        <v>68</v>
      </c>
      <c r="O11" s="5" t="s">
        <v>70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1418.34</v>
      </c>
      <c r="C12" s="26">
        <v>1157.4100000000001</v>
      </c>
      <c r="D12" s="26">
        <v>1677.67</v>
      </c>
      <c r="E12" s="26">
        <v>1601.98</v>
      </c>
      <c r="F12" s="26">
        <v>1485.49</v>
      </c>
      <c r="G12" s="26">
        <v>1248.67</v>
      </c>
      <c r="H12" s="26">
        <v>1082.1300000000001</v>
      </c>
      <c r="I12" s="26">
        <v>2710.53</v>
      </c>
      <c r="J12" s="26">
        <v>2524.39</v>
      </c>
      <c r="K12" s="26">
        <v>3169.2</v>
      </c>
      <c r="L12" s="26">
        <v>2144.54</v>
      </c>
      <c r="M12" s="26">
        <v>2944.76</v>
      </c>
      <c r="N12" s="26">
        <v>2415.41</v>
      </c>
      <c r="O12" s="26">
        <v>1921.25</v>
      </c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27501.77</v>
      </c>
      <c r="AI12" s="26">
        <v>27501.72</v>
      </c>
      <c r="AJ12" s="69">
        <f>+AI12-AH12</f>
        <v>-4.9999999999272404E-2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>
        <v>24</v>
      </c>
      <c r="G13" s="26"/>
      <c r="H13" s="26"/>
      <c r="I13" s="26"/>
      <c r="J13" s="26"/>
      <c r="K13" s="26"/>
      <c r="L13" s="26">
        <v>26.76</v>
      </c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50.760000000000005</v>
      </c>
      <c r="AI13" s="26"/>
      <c r="AJ13" s="69">
        <f>+AI13-AH13</f>
        <v>-50.760000000000005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>
        <v>17</v>
      </c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17</v>
      </c>
      <c r="AI14" s="26"/>
      <c r="AJ14" s="69">
        <f>+AI14-AH14</f>
        <v>-17</v>
      </c>
    </row>
    <row r="15" spans="1:36" x14ac:dyDescent="0.25">
      <c r="A15" s="13" t="s">
        <v>0</v>
      </c>
      <c r="B15" s="23">
        <v>126.5</v>
      </c>
      <c r="C15" s="23">
        <v>56</v>
      </c>
      <c r="D15" s="23">
        <v>42.5</v>
      </c>
      <c r="E15" s="23">
        <v>0</v>
      </c>
      <c r="F15" s="23">
        <v>21.7</v>
      </c>
      <c r="G15" s="23">
        <v>43.5</v>
      </c>
      <c r="H15" s="23">
        <v>5.4</v>
      </c>
      <c r="I15" s="23">
        <v>10.7</v>
      </c>
      <c r="J15" s="23"/>
      <c r="K15" s="23">
        <v>30</v>
      </c>
      <c r="L15" s="23">
        <v>2.5</v>
      </c>
      <c r="M15" s="23"/>
      <c r="N15" s="23">
        <v>30.8</v>
      </c>
      <c r="O15" s="23">
        <v>68.2</v>
      </c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437.79999999999995</v>
      </c>
    </row>
    <row r="16" spans="1:36" s="32" customFormat="1" x14ac:dyDescent="0.25">
      <c r="A16" s="30" t="s">
        <v>20</v>
      </c>
      <c r="B16" s="31">
        <v>123</v>
      </c>
      <c r="C16" s="31">
        <v>40</v>
      </c>
      <c r="D16" s="31">
        <v>171</v>
      </c>
      <c r="E16" s="31">
        <v>147</v>
      </c>
      <c r="F16" s="31">
        <v>131</v>
      </c>
      <c r="G16" s="31">
        <v>103</v>
      </c>
      <c r="H16" s="31">
        <v>106</v>
      </c>
      <c r="I16" s="31">
        <v>227</v>
      </c>
      <c r="J16" s="31">
        <v>284</v>
      </c>
      <c r="K16" s="31">
        <v>281</v>
      </c>
      <c r="L16" s="31">
        <v>281</v>
      </c>
      <c r="M16" s="31">
        <v>342</v>
      </c>
      <c r="N16" s="31">
        <v>314</v>
      </c>
      <c r="O16" s="31">
        <v>164</v>
      </c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2714</v>
      </c>
      <c r="AJ16" s="70"/>
    </row>
    <row r="17" spans="1:36" s="47" customFormat="1" x14ac:dyDescent="0.25">
      <c r="A17" s="46" t="s">
        <v>27</v>
      </c>
      <c r="B17" s="22">
        <f>B16*$B$8</f>
        <v>568.26</v>
      </c>
      <c r="C17" s="22">
        <f>C16*$B$8</f>
        <v>184.8</v>
      </c>
      <c r="D17" s="22">
        <f t="shared" ref="D17:AG17" si="2">D16*$B$8</f>
        <v>790.02</v>
      </c>
      <c r="E17" s="22">
        <f t="shared" si="2"/>
        <v>679.14</v>
      </c>
      <c r="F17" s="22">
        <f t="shared" si="2"/>
        <v>605.22</v>
      </c>
      <c r="G17" s="22">
        <f t="shared" si="2"/>
        <v>475.86</v>
      </c>
      <c r="H17" s="22">
        <f t="shared" si="2"/>
        <v>489.72</v>
      </c>
      <c r="I17" s="22">
        <f t="shared" si="2"/>
        <v>1048.74</v>
      </c>
      <c r="J17" s="22">
        <f t="shared" si="2"/>
        <v>1312.08</v>
      </c>
      <c r="K17" s="22">
        <f t="shared" si="2"/>
        <v>1298.22</v>
      </c>
      <c r="L17" s="22">
        <f t="shared" si="2"/>
        <v>1298.22</v>
      </c>
      <c r="M17" s="22">
        <f t="shared" si="2"/>
        <v>1580.04</v>
      </c>
      <c r="N17" s="22">
        <f t="shared" si="2"/>
        <v>1450.68</v>
      </c>
      <c r="O17" s="22">
        <f t="shared" si="2"/>
        <v>757.68000000000006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12538.68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123</v>
      </c>
      <c r="C22" s="20">
        <f t="shared" ref="C22:AG23" si="5">+C16+C18+C20</f>
        <v>40</v>
      </c>
      <c r="D22" s="20">
        <f t="shared" si="5"/>
        <v>171</v>
      </c>
      <c r="E22" s="20">
        <f t="shared" si="5"/>
        <v>147</v>
      </c>
      <c r="F22" s="20">
        <f t="shared" si="5"/>
        <v>131</v>
      </c>
      <c r="G22" s="20">
        <f t="shared" si="5"/>
        <v>103</v>
      </c>
      <c r="H22" s="20">
        <f t="shared" si="5"/>
        <v>106</v>
      </c>
      <c r="I22" s="20">
        <f t="shared" si="5"/>
        <v>227</v>
      </c>
      <c r="J22" s="20">
        <f t="shared" si="5"/>
        <v>284</v>
      </c>
      <c r="K22" s="20">
        <f t="shared" si="5"/>
        <v>281</v>
      </c>
      <c r="L22" s="20">
        <f t="shared" si="5"/>
        <v>281</v>
      </c>
      <c r="M22" s="20">
        <f t="shared" si="5"/>
        <v>342</v>
      </c>
      <c r="N22" s="20">
        <f t="shared" si="5"/>
        <v>314</v>
      </c>
      <c r="O22" s="20">
        <f t="shared" si="5"/>
        <v>164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2714</v>
      </c>
    </row>
    <row r="23" spans="1:36" s="47" customFormat="1" x14ac:dyDescent="0.25">
      <c r="A23" s="48" t="s">
        <v>26</v>
      </c>
      <c r="B23" s="19">
        <f>+B17+B19+B21</f>
        <v>568.26</v>
      </c>
      <c r="C23" s="19">
        <f t="shared" si="5"/>
        <v>184.8</v>
      </c>
      <c r="D23" s="19">
        <f t="shared" si="5"/>
        <v>790.02</v>
      </c>
      <c r="E23" s="19">
        <f t="shared" si="5"/>
        <v>679.14</v>
      </c>
      <c r="F23" s="19">
        <f t="shared" si="5"/>
        <v>605.22</v>
      </c>
      <c r="G23" s="19">
        <f t="shared" si="5"/>
        <v>475.86</v>
      </c>
      <c r="H23" s="19">
        <f t="shared" si="5"/>
        <v>489.72</v>
      </c>
      <c r="I23" s="19">
        <f t="shared" si="5"/>
        <v>1048.74</v>
      </c>
      <c r="J23" s="19">
        <f t="shared" si="5"/>
        <v>1312.08</v>
      </c>
      <c r="K23" s="19">
        <f t="shared" si="5"/>
        <v>1298.22</v>
      </c>
      <c r="L23" s="19">
        <f t="shared" si="5"/>
        <v>1298.22</v>
      </c>
      <c r="M23" s="19">
        <f t="shared" si="5"/>
        <v>1580.04</v>
      </c>
      <c r="N23" s="19">
        <f t="shared" si="5"/>
        <v>1450.68</v>
      </c>
      <c r="O23" s="19">
        <f t="shared" si="5"/>
        <v>757.68000000000006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12538.68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>
        <v>10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10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46.2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46.2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10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46.2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46.2</v>
      </c>
    </row>
    <row r="40" spans="1:34" x14ac:dyDescent="0.25">
      <c r="A40" s="13" t="s">
        <v>43</v>
      </c>
      <c r="B40" s="36"/>
      <c r="C40" s="36">
        <v>11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>
        <v>28.56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39.56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50.82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131.94720000000001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182.7672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28.56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39.56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50.82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131.94720000000001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182.7672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524.30999999999995</v>
      </c>
      <c r="C49" s="44">
        <v>487.55</v>
      </c>
      <c r="D49" s="44">
        <v>537.51</v>
      </c>
      <c r="E49" s="44">
        <v>970.16</v>
      </c>
      <c r="F49" s="44">
        <v>587.41</v>
      </c>
      <c r="G49" s="44">
        <v>733.79</v>
      </c>
      <c r="H49" s="44">
        <v>362.87</v>
      </c>
      <c r="I49" s="44">
        <v>1220.5999999999999</v>
      </c>
      <c r="J49" s="44">
        <v>946.83</v>
      </c>
      <c r="K49" s="44">
        <v>1327.99</v>
      </c>
      <c r="L49" s="44">
        <v>860.54</v>
      </c>
      <c r="M49" s="45">
        <v>1055.03</v>
      </c>
      <c r="N49" s="45">
        <v>764.73</v>
      </c>
      <c r="O49" s="45">
        <v>544.46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10923.779999999999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200.43</v>
      </c>
      <c r="C53" s="44">
        <v>324.73</v>
      </c>
      <c r="D53" s="44">
        <v>266</v>
      </c>
      <c r="E53" s="44"/>
      <c r="F53" s="44">
        <v>290.92</v>
      </c>
      <c r="G53" s="44"/>
      <c r="H53" s="44">
        <v>239.15</v>
      </c>
      <c r="I53" s="44">
        <v>304.79000000000002</v>
      </c>
      <c r="J53" s="44">
        <v>277.06</v>
      </c>
      <c r="K53" s="44">
        <v>438.51</v>
      </c>
      <c r="L53" s="44"/>
      <c r="M53" s="45">
        <v>360.82</v>
      </c>
      <c r="N53" s="45"/>
      <c r="O53" s="45">
        <v>475.35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3177.76</v>
      </c>
    </row>
    <row r="54" spans="1:34" x14ac:dyDescent="0.25">
      <c r="A54" s="17" t="s">
        <v>114</v>
      </c>
      <c r="B54" s="44"/>
      <c r="C54" s="44"/>
      <c r="D54" s="44"/>
      <c r="E54" s="44"/>
      <c r="F54" s="44">
        <v>21.95</v>
      </c>
      <c r="G54" s="44"/>
      <c r="H54" s="44"/>
      <c r="I54" s="44"/>
      <c r="J54" s="44"/>
      <c r="K54" s="44">
        <v>6.74</v>
      </c>
      <c r="L54" s="44"/>
      <c r="M54" s="45"/>
      <c r="N54" s="45">
        <v>42.48</v>
      </c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71.169999999999987</v>
      </c>
    </row>
    <row r="55" spans="1:34" x14ac:dyDescent="0.25">
      <c r="A55" s="17" t="s">
        <v>52</v>
      </c>
      <c r="B55" s="44">
        <v>0</v>
      </c>
      <c r="C55" s="44">
        <v>54.11</v>
      </c>
      <c r="D55" s="44">
        <v>44.96</v>
      </c>
      <c r="E55" s="44">
        <v>0</v>
      </c>
      <c r="F55" s="44"/>
      <c r="G55" s="44"/>
      <c r="H55" s="44"/>
      <c r="I55" s="44">
        <v>83.22</v>
      </c>
      <c r="J55" s="44"/>
      <c r="K55" s="44">
        <v>87.14</v>
      </c>
      <c r="L55" s="44">
        <v>10.94</v>
      </c>
      <c r="M55" s="45"/>
      <c r="N55" s="45"/>
      <c r="O55" s="45">
        <v>32.130000000000003</v>
      </c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312.5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1419.5</v>
      </c>
      <c r="C64" s="53">
        <f t="shared" ref="C64:AG64" si="21">+C15+C23+C31+C39+C47+C48+C49+C50+C51+C52+C53+C54+C55+C56+C57+C58+C59+C60+C61+C62+C63</f>
        <v>1158.01</v>
      </c>
      <c r="D64" s="53">
        <f t="shared" si="21"/>
        <v>1680.99</v>
      </c>
      <c r="E64" s="53">
        <f t="shared" si="21"/>
        <v>1649.3</v>
      </c>
      <c r="F64" s="53">
        <f t="shared" si="21"/>
        <v>1527.2</v>
      </c>
      <c r="G64" s="53">
        <f t="shared" si="21"/>
        <v>1253.1500000000001</v>
      </c>
      <c r="H64" s="53">
        <f t="shared" si="21"/>
        <v>1097.1400000000001</v>
      </c>
      <c r="I64" s="53">
        <f t="shared" si="21"/>
        <v>2668.0499999999997</v>
      </c>
      <c r="J64" s="53">
        <f t="shared" si="21"/>
        <v>2535.9699999999998</v>
      </c>
      <c r="K64" s="53">
        <f t="shared" si="21"/>
        <v>3188.6</v>
      </c>
      <c r="L64" s="53">
        <f t="shared" si="21"/>
        <v>2172.2000000000003</v>
      </c>
      <c r="M64" s="53">
        <f t="shared" si="21"/>
        <v>2995.89</v>
      </c>
      <c r="N64" s="53">
        <f t="shared" si="21"/>
        <v>2420.6372000000001</v>
      </c>
      <c r="O64" s="53">
        <f t="shared" si="21"/>
        <v>1924.0200000000004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27690.657199999998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3 D</v>
      </c>
      <c r="D66" s="55" t="str">
        <f t="shared" ref="D66:AG67" si="22">D11</f>
        <v>CAJA 4 D</v>
      </c>
      <c r="E66" s="55" t="str">
        <f t="shared" si="22"/>
        <v>CAJA 5 D</v>
      </c>
      <c r="F66" s="55" t="str">
        <f t="shared" si="22"/>
        <v>CAJA 6 D</v>
      </c>
      <c r="G66" s="55" t="str">
        <f t="shared" si="22"/>
        <v>CAJA 8 D</v>
      </c>
      <c r="H66" s="55" t="str">
        <f t="shared" si="22"/>
        <v>CAJA 9 D</v>
      </c>
      <c r="I66" s="55" t="str">
        <f t="shared" si="22"/>
        <v>CAJA 1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5 N</v>
      </c>
      <c r="M66" s="55" t="str">
        <f t="shared" si="22"/>
        <v>CAJA 6 N</v>
      </c>
      <c r="N66" s="55" t="str">
        <f t="shared" si="22"/>
        <v>CAJA 8 N</v>
      </c>
      <c r="O66" s="55" t="str">
        <f t="shared" si="22"/>
        <v>CAJA 9 N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1418.34</v>
      </c>
      <c r="C67" s="57">
        <f t="shared" ref="C67:L67" si="23">C12</f>
        <v>1157.4100000000001</v>
      </c>
      <c r="D67" s="57">
        <f t="shared" si="23"/>
        <v>1677.67</v>
      </c>
      <c r="E67" s="57">
        <f t="shared" si="23"/>
        <v>1601.98</v>
      </c>
      <c r="F67" s="57">
        <f t="shared" si="23"/>
        <v>1485.49</v>
      </c>
      <c r="G67" s="57">
        <f t="shared" si="23"/>
        <v>1248.67</v>
      </c>
      <c r="H67" s="57">
        <f t="shared" si="23"/>
        <v>1082.1300000000001</v>
      </c>
      <c r="I67" s="57">
        <f t="shared" si="23"/>
        <v>2710.53</v>
      </c>
      <c r="J67" s="57">
        <f t="shared" si="23"/>
        <v>2524.39</v>
      </c>
      <c r="K67" s="57">
        <f t="shared" si="23"/>
        <v>3169.2</v>
      </c>
      <c r="L67" s="57">
        <f t="shared" si="23"/>
        <v>2144.54</v>
      </c>
      <c r="M67" s="57">
        <f t="shared" si="22"/>
        <v>2944.76</v>
      </c>
      <c r="N67" s="57">
        <f t="shared" si="22"/>
        <v>2415.41</v>
      </c>
      <c r="O67" s="57">
        <f t="shared" si="22"/>
        <v>1921.25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27501.77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41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26.76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67.760000000000005</v>
      </c>
    </row>
    <row r="69" spans="1:34" s="47" customFormat="1" x14ac:dyDescent="0.25">
      <c r="A69" s="58" t="s">
        <v>94</v>
      </c>
      <c r="B69" s="59">
        <f>+B67+B68</f>
        <v>1418.34</v>
      </c>
      <c r="C69" s="59">
        <f t="shared" ref="C69:AG69" si="25">+C67+C68</f>
        <v>1157.4100000000001</v>
      </c>
      <c r="D69" s="59">
        <f t="shared" si="25"/>
        <v>1677.67</v>
      </c>
      <c r="E69" s="59">
        <f t="shared" si="25"/>
        <v>1601.98</v>
      </c>
      <c r="F69" s="59">
        <f t="shared" si="25"/>
        <v>1526.49</v>
      </c>
      <c r="G69" s="59">
        <f t="shared" si="25"/>
        <v>1248.67</v>
      </c>
      <c r="H69" s="59">
        <f t="shared" si="25"/>
        <v>1082.1300000000001</v>
      </c>
      <c r="I69" s="59">
        <f t="shared" si="25"/>
        <v>2710.53</v>
      </c>
      <c r="J69" s="59">
        <f t="shared" si="25"/>
        <v>2524.39</v>
      </c>
      <c r="K69" s="59">
        <f t="shared" si="25"/>
        <v>3169.2</v>
      </c>
      <c r="L69" s="59">
        <f t="shared" si="25"/>
        <v>2171.3000000000002</v>
      </c>
      <c r="M69" s="59">
        <f t="shared" si="25"/>
        <v>2944.76</v>
      </c>
      <c r="N69" s="59">
        <f t="shared" si="25"/>
        <v>2415.41</v>
      </c>
      <c r="O69" s="59">
        <f t="shared" si="25"/>
        <v>1921.25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27569.529999999995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1.1600000000000819</v>
      </c>
      <c r="C70" s="57">
        <f t="shared" si="26"/>
        <v>0.59999999999990905</v>
      </c>
      <c r="D70" s="57">
        <f t="shared" si="26"/>
        <v>3.3199999999999363</v>
      </c>
      <c r="E70" s="57">
        <f t="shared" si="26"/>
        <v>47.319999999999936</v>
      </c>
      <c r="F70" s="57">
        <f t="shared" si="26"/>
        <v>0.71000000000003638</v>
      </c>
      <c r="G70" s="57">
        <f t="shared" si="26"/>
        <v>4.4800000000000182</v>
      </c>
      <c r="H70" s="57">
        <f t="shared" si="26"/>
        <v>15.009999999999991</v>
      </c>
      <c r="I70" s="57">
        <f t="shared" si="26"/>
        <v>-42.480000000000473</v>
      </c>
      <c r="J70" s="57">
        <f t="shared" si="26"/>
        <v>11.579999999999927</v>
      </c>
      <c r="K70" s="57">
        <f t="shared" si="26"/>
        <v>19.400000000000091</v>
      </c>
      <c r="L70" s="57">
        <f t="shared" si="26"/>
        <v>0.90000000000009095</v>
      </c>
      <c r="M70" s="57">
        <f t="shared" si="26"/>
        <v>51.129999999999654</v>
      </c>
      <c r="N70" s="57">
        <f t="shared" si="26"/>
        <v>5.2272000000002663</v>
      </c>
      <c r="O70" s="57">
        <f t="shared" si="26"/>
        <v>2.7700000000004366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121.1271999999999</v>
      </c>
    </row>
    <row r="71" spans="1:34" ht="112.5" customHeight="1" x14ac:dyDescent="0.25">
      <c r="A71" s="77" t="s">
        <v>96</v>
      </c>
      <c r="B71" s="14"/>
      <c r="C71" s="14"/>
      <c r="D71" s="14"/>
      <c r="E71" s="14" t="s">
        <v>121</v>
      </c>
      <c r="F71" s="14"/>
      <c r="G71" s="14" t="s">
        <v>122</v>
      </c>
      <c r="H71" s="14" t="s">
        <v>123</v>
      </c>
      <c r="I71" s="14" t="s">
        <v>124</v>
      </c>
      <c r="J71" s="14" t="s">
        <v>125</v>
      </c>
      <c r="K71" s="14" t="s">
        <v>126</v>
      </c>
      <c r="L71" s="14"/>
      <c r="M71" s="29" t="s">
        <v>127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58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54</v>
      </c>
      <c r="F11" s="5" t="s">
        <v>56</v>
      </c>
      <c r="G11" s="5" t="s">
        <v>58</v>
      </c>
      <c r="H11" s="5" t="s">
        <v>60</v>
      </c>
      <c r="I11" s="5" t="s">
        <v>62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1022.82</v>
      </c>
      <c r="C12" s="26">
        <v>1329.75</v>
      </c>
      <c r="D12" s="26">
        <v>1183.19</v>
      </c>
      <c r="E12" s="26">
        <v>2573.66</v>
      </c>
      <c r="F12" s="26">
        <v>1489.27</v>
      </c>
      <c r="G12" s="26">
        <v>1003.7</v>
      </c>
      <c r="H12" s="26">
        <v>1665.95</v>
      </c>
      <c r="I12" s="26">
        <v>2017.08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12285.420000000002</v>
      </c>
      <c r="AI12" s="26">
        <v>12285.43</v>
      </c>
      <c r="AJ12" s="69">
        <f>+AI12-AH12</f>
        <v>9.9999999983992893E-3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16.5</v>
      </c>
      <c r="C15" s="23"/>
      <c r="D15" s="23"/>
      <c r="E15" s="23">
        <v>98.8</v>
      </c>
      <c r="F15" s="23">
        <v>8.25</v>
      </c>
      <c r="G15" s="23">
        <v>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131.55000000000001</v>
      </c>
    </row>
    <row r="16" spans="1:36" s="32" customFormat="1" x14ac:dyDescent="0.25">
      <c r="A16" s="30" t="s">
        <v>20</v>
      </c>
      <c r="B16" s="31">
        <v>78</v>
      </c>
      <c r="C16" s="31">
        <v>236</v>
      </c>
      <c r="D16" s="31">
        <v>143</v>
      </c>
      <c r="E16" s="31">
        <v>267</v>
      </c>
      <c r="F16" s="31">
        <v>115</v>
      </c>
      <c r="G16" s="31">
        <v>140</v>
      </c>
      <c r="H16" s="31">
        <v>162</v>
      </c>
      <c r="I16" s="31">
        <v>275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1416</v>
      </c>
      <c r="AJ16" s="70"/>
    </row>
    <row r="17" spans="1:36" s="47" customFormat="1" x14ac:dyDescent="0.25">
      <c r="A17" s="46" t="s">
        <v>27</v>
      </c>
      <c r="B17" s="22">
        <f>B16*$B$8</f>
        <v>360.36</v>
      </c>
      <c r="C17" s="22">
        <f>C16*$B$8</f>
        <v>1090.32</v>
      </c>
      <c r="D17" s="22">
        <f t="shared" ref="D17:AG17" si="2">D16*$B$8</f>
        <v>660.66</v>
      </c>
      <c r="E17" s="22">
        <f t="shared" si="2"/>
        <v>1233.54</v>
      </c>
      <c r="F17" s="22">
        <f t="shared" si="2"/>
        <v>531.30000000000007</v>
      </c>
      <c r="G17" s="22">
        <f t="shared" si="2"/>
        <v>646.80000000000007</v>
      </c>
      <c r="H17" s="22">
        <f t="shared" si="2"/>
        <v>748.44</v>
      </c>
      <c r="I17" s="22">
        <f t="shared" si="2"/>
        <v>1270.5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6541.92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78</v>
      </c>
      <c r="C22" s="20">
        <f t="shared" ref="C22:AG23" si="5">+C16+C18+C20</f>
        <v>236</v>
      </c>
      <c r="D22" s="20">
        <f t="shared" si="5"/>
        <v>143</v>
      </c>
      <c r="E22" s="20">
        <f t="shared" si="5"/>
        <v>267</v>
      </c>
      <c r="F22" s="20">
        <f t="shared" si="5"/>
        <v>115</v>
      </c>
      <c r="G22" s="20">
        <f t="shared" si="5"/>
        <v>140</v>
      </c>
      <c r="H22" s="20">
        <f t="shared" si="5"/>
        <v>162</v>
      </c>
      <c r="I22" s="20">
        <f t="shared" si="5"/>
        <v>275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1416</v>
      </c>
    </row>
    <row r="23" spans="1:36" s="47" customFormat="1" x14ac:dyDescent="0.25">
      <c r="A23" s="48" t="s">
        <v>26</v>
      </c>
      <c r="B23" s="19">
        <f>+B17+B19+B21</f>
        <v>360.36</v>
      </c>
      <c r="C23" s="19">
        <f t="shared" si="5"/>
        <v>1090.32</v>
      </c>
      <c r="D23" s="19">
        <f t="shared" si="5"/>
        <v>660.66</v>
      </c>
      <c r="E23" s="19">
        <f t="shared" si="5"/>
        <v>1233.54</v>
      </c>
      <c r="F23" s="19">
        <f t="shared" si="5"/>
        <v>531.30000000000007</v>
      </c>
      <c r="G23" s="19">
        <f t="shared" si="5"/>
        <v>646.80000000000007</v>
      </c>
      <c r="H23" s="19">
        <f t="shared" si="5"/>
        <v>748.44</v>
      </c>
      <c r="I23" s="19">
        <f t="shared" si="5"/>
        <v>1270.5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6541.92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>
        <v>40.590000000000003</v>
      </c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40.590000000000003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187.52580000000003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187.52580000000003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40.590000000000003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40.590000000000003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187.52580000000003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187.52580000000003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480.33</v>
      </c>
      <c r="C49" s="44">
        <v>95.73</v>
      </c>
      <c r="D49" s="44">
        <v>453.42</v>
      </c>
      <c r="E49" s="44">
        <v>784.53</v>
      </c>
      <c r="F49" s="44">
        <v>563.73</v>
      </c>
      <c r="G49" s="44">
        <v>146.97</v>
      </c>
      <c r="H49" s="44">
        <v>403.08</v>
      </c>
      <c r="I49" s="44">
        <v>674.85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3602.6399999999994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156.18</v>
      </c>
      <c r="C53" s="44">
        <v>116.9</v>
      </c>
      <c r="D53" s="44">
        <v>76.94</v>
      </c>
      <c r="E53" s="44">
        <v>446.69</v>
      </c>
      <c r="F53" s="44">
        <v>388.59</v>
      </c>
      <c r="G53" s="44">
        <v>201.7</v>
      </c>
      <c r="H53" s="44">
        <v>358.62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1745.62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9.8000000000000007</v>
      </c>
      <c r="C55" s="44">
        <v>76.62</v>
      </c>
      <c r="D55" s="44"/>
      <c r="E55" s="44">
        <v>15</v>
      </c>
      <c r="F55" s="44"/>
      <c r="G55" s="44"/>
      <c r="H55" s="44"/>
      <c r="I55" s="44">
        <v>84.32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185.74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1023.1700000000001</v>
      </c>
      <c r="C64" s="53">
        <f t="shared" ref="C64:AG64" si="21">+C15+C23+C31+C39+C47+C48+C49+C50+C51+C52+C53+C54+C55+C56+C57+C58+C59+C60+C61+C62+C63</f>
        <v>1379.5700000000002</v>
      </c>
      <c r="D64" s="53">
        <f t="shared" si="21"/>
        <v>1191.02</v>
      </c>
      <c r="E64" s="53">
        <f t="shared" si="21"/>
        <v>2578.56</v>
      </c>
      <c r="F64" s="53">
        <f t="shared" si="21"/>
        <v>1491.8700000000001</v>
      </c>
      <c r="G64" s="53">
        <f t="shared" si="21"/>
        <v>1003.47</v>
      </c>
      <c r="H64" s="53">
        <f t="shared" si="21"/>
        <v>1697.6658000000002</v>
      </c>
      <c r="I64" s="53">
        <f t="shared" si="21"/>
        <v>2029.6699999999998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12394.995800000001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1 N</v>
      </c>
      <c r="F66" s="55" t="str">
        <f t="shared" si="22"/>
        <v>CAJA 2 N</v>
      </c>
      <c r="G66" s="55" t="str">
        <f t="shared" si="22"/>
        <v>CAJA 3 N</v>
      </c>
      <c r="H66" s="55" t="str">
        <f t="shared" si="22"/>
        <v>CAJA 4 N</v>
      </c>
      <c r="I66" s="55" t="str">
        <f t="shared" si="22"/>
        <v>CAJA 5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1022.82</v>
      </c>
      <c r="C67" s="57">
        <f t="shared" ref="C67:L67" si="23">C12</f>
        <v>1329.75</v>
      </c>
      <c r="D67" s="57">
        <f t="shared" si="23"/>
        <v>1183.19</v>
      </c>
      <c r="E67" s="57">
        <f t="shared" si="23"/>
        <v>2573.66</v>
      </c>
      <c r="F67" s="57">
        <f t="shared" si="23"/>
        <v>1489.27</v>
      </c>
      <c r="G67" s="57">
        <f t="shared" si="23"/>
        <v>1003.7</v>
      </c>
      <c r="H67" s="57">
        <f t="shared" si="23"/>
        <v>1665.95</v>
      </c>
      <c r="I67" s="57">
        <f t="shared" si="23"/>
        <v>2017.08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12285.420000000002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1022.82</v>
      </c>
      <c r="C69" s="59">
        <f t="shared" ref="C69:AG69" si="25">+C67+C68</f>
        <v>1329.75</v>
      </c>
      <c r="D69" s="59">
        <f t="shared" si="25"/>
        <v>1183.19</v>
      </c>
      <c r="E69" s="59">
        <f t="shared" si="25"/>
        <v>2573.66</v>
      </c>
      <c r="F69" s="59">
        <f t="shared" si="25"/>
        <v>1489.27</v>
      </c>
      <c r="G69" s="59">
        <f t="shared" si="25"/>
        <v>1003.7</v>
      </c>
      <c r="H69" s="59">
        <f t="shared" si="25"/>
        <v>1665.95</v>
      </c>
      <c r="I69" s="59">
        <f t="shared" si="25"/>
        <v>2017.08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12285.420000000002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0.35000000000002274</v>
      </c>
      <c r="C70" s="57">
        <f t="shared" si="26"/>
        <v>49.820000000000164</v>
      </c>
      <c r="D70" s="57">
        <f t="shared" si="26"/>
        <v>7.8299999999999272</v>
      </c>
      <c r="E70" s="57">
        <f t="shared" si="26"/>
        <v>4.9000000000000909</v>
      </c>
      <c r="F70" s="57">
        <f t="shared" si="26"/>
        <v>2.6000000000001364</v>
      </c>
      <c r="G70" s="57">
        <f t="shared" si="26"/>
        <v>-0.23000000000001819</v>
      </c>
      <c r="H70" s="57">
        <f t="shared" si="26"/>
        <v>31.715800000000172</v>
      </c>
      <c r="I70" s="57">
        <f t="shared" si="26"/>
        <v>12.589999999999918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109.57580000000041</v>
      </c>
    </row>
    <row r="71" spans="1:34" ht="95.25" customHeight="1" x14ac:dyDescent="0.25">
      <c r="A71" s="77" t="s">
        <v>96</v>
      </c>
      <c r="B71" s="14"/>
      <c r="C71" s="14" t="s">
        <v>146</v>
      </c>
      <c r="D71" s="14" t="s">
        <v>125</v>
      </c>
      <c r="E71" s="14"/>
      <c r="F71" s="14"/>
      <c r="G71" s="14"/>
      <c r="H71" s="14" t="s">
        <v>147</v>
      </c>
      <c r="I71" s="14" t="s">
        <v>148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I72" s="12" t="s">
        <v>149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6" activePane="bottomRight" state="frozen"/>
      <selection pane="topRight" activeCell="B1" sqref="B1"/>
      <selection pane="bottomLeft" activeCell="A5" sqref="A5"/>
      <selection pane="bottomRight" activeCell="AH63" sqref="AH6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3187.26</v>
      </c>
      <c r="C12" s="26">
        <v>3167.57</v>
      </c>
      <c r="D12" s="26">
        <v>3394.89</v>
      </c>
      <c r="E12" s="26">
        <v>2650.05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12399.77</v>
      </c>
      <c r="AI12" s="26">
        <v>12399.76</v>
      </c>
      <c r="AJ12" s="69">
        <f>+AI12-AH12</f>
        <v>-1.0000000000218279E-2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267.3</v>
      </c>
      <c r="C15" s="23">
        <v>99</v>
      </c>
      <c r="D15" s="23">
        <v>113</v>
      </c>
      <c r="E15" s="23">
        <v>217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696.3</v>
      </c>
    </row>
    <row r="16" spans="1:36" s="32" customFormat="1" x14ac:dyDescent="0.25">
      <c r="A16" s="30" t="s">
        <v>20</v>
      </c>
      <c r="B16" s="31">
        <v>148</v>
      </c>
      <c r="C16" s="31">
        <v>170</v>
      </c>
      <c r="D16" s="31">
        <v>288</v>
      </c>
      <c r="E16" s="31">
        <v>143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749</v>
      </c>
      <c r="AJ16" s="70"/>
    </row>
    <row r="17" spans="1:36" s="47" customFormat="1" x14ac:dyDescent="0.25">
      <c r="A17" s="46" t="s">
        <v>27</v>
      </c>
      <c r="B17" s="22">
        <f>B16*$B$8</f>
        <v>683.76</v>
      </c>
      <c r="C17" s="22">
        <f>C16*$B$8</f>
        <v>785.4</v>
      </c>
      <c r="D17" s="22">
        <f t="shared" ref="D17:AG17" si="2">D16*$B$8</f>
        <v>1330.56</v>
      </c>
      <c r="E17" s="22">
        <f t="shared" si="2"/>
        <v>660.66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3460.3799999999997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148</v>
      </c>
      <c r="C22" s="20">
        <f t="shared" ref="C22:AG23" si="5">+C16+C18+C20</f>
        <v>170</v>
      </c>
      <c r="D22" s="20">
        <f t="shared" si="5"/>
        <v>288</v>
      </c>
      <c r="E22" s="20">
        <f t="shared" si="5"/>
        <v>143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749</v>
      </c>
    </row>
    <row r="23" spans="1:36" s="47" customFormat="1" x14ac:dyDescent="0.25">
      <c r="A23" s="48" t="s">
        <v>26</v>
      </c>
      <c r="B23" s="19">
        <f>+B17+B19+B21</f>
        <v>683.76</v>
      </c>
      <c r="C23" s="19">
        <f t="shared" si="5"/>
        <v>785.4</v>
      </c>
      <c r="D23" s="19">
        <f t="shared" si="5"/>
        <v>1330.56</v>
      </c>
      <c r="E23" s="19">
        <f t="shared" si="5"/>
        <v>660.66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3460.3799999999997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1137.8499999999999</v>
      </c>
      <c r="C49" s="44">
        <v>982.03</v>
      </c>
      <c r="D49" s="44">
        <v>1156.1600000000001</v>
      </c>
      <c r="E49" s="44">
        <v>942.84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4218.88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1097.45</v>
      </c>
      <c r="C53" s="44">
        <v>1302.06</v>
      </c>
      <c r="D53" s="44">
        <v>798.68</v>
      </c>
      <c r="E53" s="44">
        <v>700.08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3898.27</v>
      </c>
    </row>
    <row r="54" spans="1:34" x14ac:dyDescent="0.25">
      <c r="A54" s="17" t="s">
        <v>114</v>
      </c>
      <c r="B54" s="44"/>
      <c r="C54" s="44"/>
      <c r="D54" s="44"/>
      <c r="E54" s="44">
        <v>129.49</v>
      </c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129.49</v>
      </c>
    </row>
    <row r="55" spans="1:34" x14ac:dyDescent="0.25">
      <c r="A55" s="17" t="s">
        <v>52</v>
      </c>
      <c r="B55" s="44">
        <v>2</v>
      </c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3188.3599999999997</v>
      </c>
      <c r="C64" s="53">
        <f t="shared" ref="C64:AG64" si="21">+C15+C23+C31+C39+C47+C48+C49+C50+C51+C52+C53+C54+C55+C56+C57+C58+C59+C60+C61+C62+C63</f>
        <v>3168.49</v>
      </c>
      <c r="D64" s="53">
        <f t="shared" si="21"/>
        <v>3398.4</v>
      </c>
      <c r="E64" s="53">
        <f t="shared" si="21"/>
        <v>2650.0699999999997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12405.32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3187.26</v>
      </c>
      <c r="C67" s="57">
        <f t="shared" ref="C67:L67" si="23">C12</f>
        <v>3167.57</v>
      </c>
      <c r="D67" s="57">
        <f t="shared" si="23"/>
        <v>3394.89</v>
      </c>
      <c r="E67" s="57">
        <f t="shared" si="23"/>
        <v>2650.05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12399.77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3187.26</v>
      </c>
      <c r="C69" s="59">
        <f t="shared" ref="C69:AG69" si="25">+C67+C68</f>
        <v>3167.57</v>
      </c>
      <c r="D69" s="59">
        <f t="shared" si="25"/>
        <v>3394.89</v>
      </c>
      <c r="E69" s="59">
        <f t="shared" si="25"/>
        <v>2650.05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12399.77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1.0999999999994543</v>
      </c>
      <c r="C70" s="57">
        <f t="shared" si="26"/>
        <v>0.91999999999961801</v>
      </c>
      <c r="D70" s="57">
        <f t="shared" si="26"/>
        <v>3.5100000000002183</v>
      </c>
      <c r="E70" s="57">
        <f t="shared" si="26"/>
        <v>1.9999999999527063E-2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5.5499999999988177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8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>
        <v>4.62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829.61</v>
      </c>
      <c r="C12" s="26">
        <v>2036.87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2866.48</v>
      </c>
      <c r="AI12" s="26">
        <v>2866.47</v>
      </c>
      <c r="AJ12" s="69">
        <f>+AI12-AH12</f>
        <v>-1.0000000000218279E-2</v>
      </c>
    </row>
    <row r="13" spans="1:36" ht="19.5" customHeight="1" x14ac:dyDescent="0.25">
      <c r="A13" s="25" t="s">
        <v>117</v>
      </c>
      <c r="B13" s="26"/>
      <c r="C13" s="26">
        <v>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6</v>
      </c>
      <c r="AI13" s="26"/>
      <c r="AJ13" s="69">
        <f>+AI13-AH13</f>
        <v>-6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/>
      <c r="C15" s="23">
        <v>5.5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5.5</v>
      </c>
    </row>
    <row r="16" spans="1:36" s="32" customFormat="1" x14ac:dyDescent="0.25">
      <c r="A16" s="30" t="s">
        <v>20</v>
      </c>
      <c r="B16" s="31">
        <v>103</v>
      </c>
      <c r="C16" s="31">
        <v>203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306</v>
      </c>
      <c r="AJ16" s="70"/>
    </row>
    <row r="17" spans="1:36" s="47" customFormat="1" x14ac:dyDescent="0.25">
      <c r="A17" s="46" t="s">
        <v>27</v>
      </c>
      <c r="B17" s="22">
        <f>B16*$B$8</f>
        <v>475.86</v>
      </c>
      <c r="C17" s="22">
        <f>C16*$B$8</f>
        <v>937.86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1413.72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103</v>
      </c>
      <c r="C22" s="20">
        <f t="shared" ref="C22:AG23" si="5">+C16+C18+C20</f>
        <v>203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306</v>
      </c>
    </row>
    <row r="23" spans="1:36" s="47" customFormat="1" x14ac:dyDescent="0.25">
      <c r="A23" s="48" t="s">
        <v>26</v>
      </c>
      <c r="B23" s="19">
        <f>+B17+B19+B21</f>
        <v>475.86</v>
      </c>
      <c r="C23" s="19">
        <f t="shared" si="5"/>
        <v>937.86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1413.72</v>
      </c>
    </row>
    <row r="24" spans="1:36" x14ac:dyDescent="0.25">
      <c r="A24" s="13" t="s">
        <v>28</v>
      </c>
      <c r="B24" s="34"/>
      <c r="C24" s="34">
        <v>5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5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23.1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23.1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5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5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23.1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23.1</v>
      </c>
    </row>
    <row r="32" spans="1:36" x14ac:dyDescent="0.25">
      <c r="A32" s="13" t="s">
        <v>34</v>
      </c>
      <c r="B32" s="36"/>
      <c r="C32" s="36">
        <v>54.16</v>
      </c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54.16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250.2192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250.2192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54.16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54.16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250.2192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250.2192</v>
      </c>
    </row>
    <row r="40" spans="1:34" x14ac:dyDescent="0.25">
      <c r="A40" s="13" t="s">
        <v>43</v>
      </c>
      <c r="B40" s="36"/>
      <c r="C40" s="36">
        <v>14.88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14.88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68.74560000000001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68.74560000000001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14.88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14.88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68.74560000000001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68.74560000000001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247.41</v>
      </c>
      <c r="C49" s="44">
        <v>574.73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822.14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115.51</v>
      </c>
      <c r="C53" s="44">
        <v>179.05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294.56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15.15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15.15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838.78</v>
      </c>
      <c r="C64" s="53">
        <f t="shared" ref="C64:AG64" si="21">+C15+C23+C31+C39+C47+C48+C49+C50+C51+C52+C53+C54+C55+C56+C57+C58+C59+C60+C61+C62+C63</f>
        <v>2054.3548000000001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2893.1347999999998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829.61</v>
      </c>
      <c r="C67" s="57">
        <f t="shared" ref="C67:L67" si="23">C12</f>
        <v>2036.87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2866.48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12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829.61</v>
      </c>
      <c r="C69" s="59">
        <f t="shared" ref="C69:AG69" si="25">+C67+C68</f>
        <v>2048.87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2878.48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9.1699999999999591</v>
      </c>
      <c r="C70" s="57">
        <f t="shared" si="26"/>
        <v>5.4848000000001775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14.654800000000137</v>
      </c>
    </row>
    <row r="71" spans="1:34" ht="102.75" customHeight="1" x14ac:dyDescent="0.25">
      <c r="A71" s="77" t="s">
        <v>96</v>
      </c>
      <c r="B71" s="14" t="s">
        <v>150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9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4.6500000000000004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53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179.4</v>
      </c>
      <c r="C12" s="26">
        <v>405.59</v>
      </c>
      <c r="D12" s="26">
        <v>900.08</v>
      </c>
      <c r="E12" s="26">
        <v>1033.98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2519.0500000000002</v>
      </c>
      <c r="AI12" s="26">
        <v>2519.0500000000002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3.5</v>
      </c>
      <c r="C15" s="23">
        <v>5.5</v>
      </c>
      <c r="D15" s="23">
        <v>11.5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20.5</v>
      </c>
    </row>
    <row r="16" spans="1:36" s="32" customFormat="1" x14ac:dyDescent="0.25">
      <c r="A16" s="30" t="s">
        <v>20</v>
      </c>
      <c r="B16" s="31">
        <v>14</v>
      </c>
      <c r="C16" s="31">
        <v>24</v>
      </c>
      <c r="D16" s="31">
        <v>118</v>
      </c>
      <c r="E16" s="31">
        <v>137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293</v>
      </c>
      <c r="AJ16" s="70"/>
    </row>
    <row r="17" spans="1:36" s="47" customFormat="1" x14ac:dyDescent="0.25">
      <c r="A17" s="46" t="s">
        <v>27</v>
      </c>
      <c r="B17" s="22">
        <f>B16*$B$8</f>
        <v>65.100000000000009</v>
      </c>
      <c r="C17" s="22">
        <f>C16*$B$8</f>
        <v>111.60000000000001</v>
      </c>
      <c r="D17" s="22">
        <f t="shared" ref="D17:AG17" si="2">D16*$B$8</f>
        <v>548.70000000000005</v>
      </c>
      <c r="E17" s="22">
        <f t="shared" si="2"/>
        <v>637.05000000000007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1362.4500000000003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</v>
      </c>
      <c r="C22" s="20">
        <f t="shared" ref="C22:AG23" si="5">+C16+C18+C20</f>
        <v>24</v>
      </c>
      <c r="D22" s="20">
        <f t="shared" si="5"/>
        <v>118</v>
      </c>
      <c r="E22" s="20">
        <f t="shared" si="5"/>
        <v>137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293</v>
      </c>
    </row>
    <row r="23" spans="1:36" s="47" customFormat="1" x14ac:dyDescent="0.25">
      <c r="A23" s="48" t="s">
        <v>26</v>
      </c>
      <c r="B23" s="19">
        <f>+B17+B19+B21</f>
        <v>65.100000000000009</v>
      </c>
      <c r="C23" s="19">
        <f t="shared" si="5"/>
        <v>111.60000000000001</v>
      </c>
      <c r="D23" s="19">
        <f t="shared" si="5"/>
        <v>548.70000000000005</v>
      </c>
      <c r="E23" s="19">
        <f t="shared" si="5"/>
        <v>637.05000000000007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1362.4500000000003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12.9</v>
      </c>
      <c r="D40" s="36"/>
      <c r="E40" s="36">
        <v>14.12</v>
      </c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27.02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59.985000000000007</v>
      </c>
      <c r="D41" s="22">
        <f t="shared" si="16"/>
        <v>0</v>
      </c>
      <c r="E41" s="22">
        <f t="shared" si="16"/>
        <v>65.658000000000001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125.643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12.9</v>
      </c>
      <c r="D46" s="20">
        <f t="shared" si="19"/>
        <v>0</v>
      </c>
      <c r="E46" s="20">
        <f t="shared" si="19"/>
        <v>14.12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27.02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59.985000000000007</v>
      </c>
      <c r="D47" s="19">
        <f t="shared" si="19"/>
        <v>0</v>
      </c>
      <c r="E47" s="19">
        <f t="shared" si="19"/>
        <v>65.658000000000001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125.643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110.94</v>
      </c>
      <c r="C49" s="44">
        <v>177.8</v>
      </c>
      <c r="D49" s="44">
        <v>230.9</v>
      </c>
      <c r="E49" s="44">
        <v>260.36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780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>
        <v>50.61</v>
      </c>
      <c r="D53" s="44">
        <v>111.12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161.73000000000002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>
        <v>125.55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125.55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179.54000000000002</v>
      </c>
      <c r="C64" s="53">
        <f t="shared" ref="C64:AG64" si="21">+C15+C23+C31+C39+C47+C48+C49+C50+C51+C52+C53+C54+C55+C56+C57+C58+C59+C60+C61+C62+C63</f>
        <v>405.495</v>
      </c>
      <c r="D64" s="53">
        <f t="shared" si="21"/>
        <v>902.22</v>
      </c>
      <c r="E64" s="53">
        <f t="shared" si="21"/>
        <v>1088.6180000000002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2575.8730000000005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1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179.4</v>
      </c>
      <c r="C67" s="57">
        <f t="shared" ref="C67:L67" si="23">C12</f>
        <v>405.59</v>
      </c>
      <c r="D67" s="57">
        <f t="shared" si="23"/>
        <v>900.08</v>
      </c>
      <c r="E67" s="57">
        <f t="shared" si="23"/>
        <v>1033.98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2519.0500000000002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179.4</v>
      </c>
      <c r="C69" s="59">
        <f t="shared" ref="C69:AG69" si="25">+C67+C68</f>
        <v>405.59</v>
      </c>
      <c r="D69" s="59">
        <f t="shared" si="25"/>
        <v>900.08</v>
      </c>
      <c r="E69" s="59">
        <f t="shared" si="25"/>
        <v>1033.98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2519.0500000000002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0.14000000000001478</v>
      </c>
      <c r="C70" s="57">
        <f t="shared" si="26"/>
        <v>-9.4999999999970441E-2</v>
      </c>
      <c r="D70" s="57">
        <f t="shared" si="26"/>
        <v>2.1399999999999864</v>
      </c>
      <c r="E70" s="57">
        <f t="shared" si="26"/>
        <v>54.638000000000147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56.823000000000178</v>
      </c>
    </row>
    <row r="71" spans="1:34" ht="96" customHeight="1" x14ac:dyDescent="0.25">
      <c r="A71" s="77" t="s">
        <v>96</v>
      </c>
      <c r="B71" s="14"/>
      <c r="C71" s="14"/>
      <c r="D71" s="14"/>
      <c r="E71" s="14" t="s">
        <v>151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E41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44583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4.62</v>
      </c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1949.61</v>
      </c>
      <c r="C12" s="26">
        <v>1715.37</v>
      </c>
      <c r="D12" s="26">
        <v>2443.3000000000002</v>
      </c>
      <c r="E12" s="26">
        <v>1386.82</v>
      </c>
      <c r="F12" s="26">
        <v>2703.59</v>
      </c>
      <c r="G12" s="26">
        <v>1982.19</v>
      </c>
      <c r="H12" s="26">
        <v>2415.44</v>
      </c>
      <c r="I12" s="26">
        <v>2687.88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17284.2</v>
      </c>
      <c r="AI12" s="26">
        <v>17284.2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68.599999999999994</v>
      </c>
      <c r="C15" s="23">
        <v>34</v>
      </c>
      <c r="D15" s="23">
        <v>54.7</v>
      </c>
      <c r="E15" s="23">
        <v>56.5</v>
      </c>
      <c r="F15" s="23">
        <v>111.5</v>
      </c>
      <c r="G15" s="23">
        <v>71.900000000000006</v>
      </c>
      <c r="H15" s="23">
        <v>87.9</v>
      </c>
      <c r="I15" s="23">
        <v>89.3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574.4</v>
      </c>
    </row>
    <row r="16" spans="1:36" s="32" customFormat="1" x14ac:dyDescent="0.25">
      <c r="A16" s="30" t="s">
        <v>20</v>
      </c>
      <c r="B16" s="31">
        <v>209</v>
      </c>
      <c r="C16" s="31">
        <v>126</v>
      </c>
      <c r="D16" s="31">
        <v>253</v>
      </c>
      <c r="E16" s="31">
        <v>177</v>
      </c>
      <c r="F16" s="31">
        <v>270</v>
      </c>
      <c r="G16" s="31">
        <v>195</v>
      </c>
      <c r="H16" s="31">
        <v>238</v>
      </c>
      <c r="I16" s="31">
        <v>352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1820</v>
      </c>
      <c r="AJ16" s="70"/>
    </row>
    <row r="17" spans="1:36" s="47" customFormat="1" x14ac:dyDescent="0.25">
      <c r="A17" s="46" t="s">
        <v>27</v>
      </c>
      <c r="B17" s="22">
        <f>B16*$B$8</f>
        <v>965.58</v>
      </c>
      <c r="C17" s="22">
        <f>C16*$B$8</f>
        <v>582.12</v>
      </c>
      <c r="D17" s="22">
        <f t="shared" ref="D17:AG17" si="2">D16*$B$8</f>
        <v>1168.8600000000001</v>
      </c>
      <c r="E17" s="22">
        <f t="shared" si="2"/>
        <v>817.74</v>
      </c>
      <c r="F17" s="22">
        <f t="shared" si="2"/>
        <v>1247.4000000000001</v>
      </c>
      <c r="G17" s="22">
        <f t="shared" si="2"/>
        <v>900.9</v>
      </c>
      <c r="H17" s="22">
        <f t="shared" si="2"/>
        <v>1099.56</v>
      </c>
      <c r="I17" s="22">
        <f t="shared" si="2"/>
        <v>1626.24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8408.4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209</v>
      </c>
      <c r="C22" s="20">
        <f t="shared" ref="C22:AG23" si="5">+C16+C18+C20</f>
        <v>126</v>
      </c>
      <c r="D22" s="20">
        <f t="shared" si="5"/>
        <v>253</v>
      </c>
      <c r="E22" s="20">
        <f t="shared" si="5"/>
        <v>177</v>
      </c>
      <c r="F22" s="20">
        <f t="shared" si="5"/>
        <v>270</v>
      </c>
      <c r="G22" s="20">
        <f t="shared" si="5"/>
        <v>195</v>
      </c>
      <c r="H22" s="20">
        <f t="shared" si="5"/>
        <v>238</v>
      </c>
      <c r="I22" s="20">
        <f t="shared" si="5"/>
        <v>352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1820</v>
      </c>
    </row>
    <row r="23" spans="1:36" s="47" customFormat="1" x14ac:dyDescent="0.25">
      <c r="A23" s="48" t="s">
        <v>26</v>
      </c>
      <c r="B23" s="19">
        <f>+B17+B19+B21</f>
        <v>965.58</v>
      </c>
      <c r="C23" s="19">
        <f t="shared" si="5"/>
        <v>582.12</v>
      </c>
      <c r="D23" s="19">
        <f t="shared" si="5"/>
        <v>1168.8600000000001</v>
      </c>
      <c r="E23" s="19">
        <f t="shared" si="5"/>
        <v>817.74</v>
      </c>
      <c r="F23" s="19">
        <f t="shared" si="5"/>
        <v>1247.4000000000001</v>
      </c>
      <c r="G23" s="19">
        <f t="shared" si="5"/>
        <v>900.9</v>
      </c>
      <c r="H23" s="19">
        <f t="shared" si="5"/>
        <v>1099.56</v>
      </c>
      <c r="I23" s="19">
        <f t="shared" si="5"/>
        <v>1626.24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8408.4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750.34</v>
      </c>
      <c r="C49" s="44"/>
      <c r="D49" s="44"/>
      <c r="E49" s="44">
        <v>512.58000000000004</v>
      </c>
      <c r="F49" s="44">
        <v>919.17</v>
      </c>
      <c r="G49" s="44"/>
      <c r="H49" s="44"/>
      <c r="I49" s="44">
        <v>914.3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3096.3900000000003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683.9</v>
      </c>
      <c r="D52" s="44">
        <v>868.06</v>
      </c>
      <c r="E52" s="44"/>
      <c r="F52" s="44"/>
      <c r="G52" s="44">
        <v>525.33000000000004</v>
      </c>
      <c r="H52" s="44">
        <v>944.15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3021.44</v>
      </c>
    </row>
    <row r="53" spans="1:34" x14ac:dyDescent="0.25">
      <c r="A53" s="17" t="s">
        <v>18</v>
      </c>
      <c r="B53" s="44">
        <v>166.9</v>
      </c>
      <c r="C53" s="44">
        <v>307.51</v>
      </c>
      <c r="D53" s="44">
        <v>358.06</v>
      </c>
      <c r="E53" s="44"/>
      <c r="F53" s="44">
        <v>432.07</v>
      </c>
      <c r="G53" s="44">
        <v>488.73</v>
      </c>
      <c r="H53" s="44">
        <v>300.88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2054.15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>
        <v>2.4</v>
      </c>
      <c r="C55" s="44"/>
      <c r="D55" s="44"/>
      <c r="E55" s="44"/>
      <c r="F55" s="44"/>
      <c r="G55" s="44"/>
      <c r="H55" s="44"/>
      <c r="I55" s="44">
        <v>62.38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64.78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>
        <v>109.47</v>
      </c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109.47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1953.8200000000002</v>
      </c>
      <c r="C64" s="53">
        <f t="shared" ref="C64:AG64" si="21">+C15+C23+C31+C39+C47+C48+C49+C50+C51+C52+C53+C54+C55+C56+C57+C58+C59+C60+C61+C62+C63</f>
        <v>1717</v>
      </c>
      <c r="D64" s="53">
        <f t="shared" si="21"/>
        <v>2449.6799999999998</v>
      </c>
      <c r="E64" s="53">
        <f t="shared" si="21"/>
        <v>1386.8200000000002</v>
      </c>
      <c r="F64" s="53">
        <f t="shared" si="21"/>
        <v>2710.1400000000003</v>
      </c>
      <c r="G64" s="53">
        <f t="shared" si="21"/>
        <v>1986.8600000000001</v>
      </c>
      <c r="H64" s="53">
        <f t="shared" si="21"/>
        <v>2432.4900000000002</v>
      </c>
      <c r="I64" s="53">
        <f t="shared" si="21"/>
        <v>2692.2200000000003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17329.03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1949.61</v>
      </c>
      <c r="C67" s="57">
        <f t="shared" ref="C67:L67" si="23">C12</f>
        <v>1715.37</v>
      </c>
      <c r="D67" s="57">
        <f t="shared" si="23"/>
        <v>2443.3000000000002</v>
      </c>
      <c r="E67" s="57">
        <f t="shared" si="23"/>
        <v>1386.82</v>
      </c>
      <c r="F67" s="57">
        <f t="shared" si="23"/>
        <v>2703.59</v>
      </c>
      <c r="G67" s="57">
        <f t="shared" si="23"/>
        <v>1982.19</v>
      </c>
      <c r="H67" s="57">
        <f t="shared" si="23"/>
        <v>2415.44</v>
      </c>
      <c r="I67" s="57">
        <f t="shared" si="23"/>
        <v>2687.88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17284.2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1949.61</v>
      </c>
      <c r="C69" s="59">
        <f t="shared" ref="C69:AG69" si="25">+C67+C68</f>
        <v>1715.37</v>
      </c>
      <c r="D69" s="59">
        <f t="shared" si="25"/>
        <v>2443.3000000000002</v>
      </c>
      <c r="E69" s="59">
        <f t="shared" si="25"/>
        <v>1386.82</v>
      </c>
      <c r="F69" s="59">
        <f t="shared" si="25"/>
        <v>2703.59</v>
      </c>
      <c r="G69" s="59">
        <f t="shared" si="25"/>
        <v>1982.19</v>
      </c>
      <c r="H69" s="59">
        <f t="shared" si="25"/>
        <v>2415.44</v>
      </c>
      <c r="I69" s="59">
        <f t="shared" si="25"/>
        <v>2687.88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17284.2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4.2100000000002638</v>
      </c>
      <c r="C70" s="57">
        <f t="shared" si="26"/>
        <v>1.6300000000001091</v>
      </c>
      <c r="D70" s="57">
        <f t="shared" si="26"/>
        <v>6.3799999999996544</v>
      </c>
      <c r="E70" s="57">
        <f t="shared" si="26"/>
        <v>0</v>
      </c>
      <c r="F70" s="57">
        <f t="shared" si="26"/>
        <v>6.5500000000001819</v>
      </c>
      <c r="G70" s="57">
        <f t="shared" si="26"/>
        <v>4.6700000000000728</v>
      </c>
      <c r="H70" s="57">
        <f t="shared" si="26"/>
        <v>17.050000000000182</v>
      </c>
      <c r="I70" s="57">
        <f t="shared" si="26"/>
        <v>4.3400000000001455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44.830000000000609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2022-01-24T19:57:45Z</dcterms:modified>
</cp:coreProperties>
</file>