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ENERO 2022\"/>
    </mc:Choice>
  </mc:AlternateContent>
  <bookViews>
    <workbookView xWindow="0" yWindow="0" windowWidth="19200" windowHeight="11205" firstSheet="6" activeTab="6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B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E64" i="151"/>
  <c r="AE70" i="151" s="1"/>
  <c r="AA64" i="151"/>
  <c r="AA70" i="151" s="1"/>
  <c r="W64" i="151"/>
  <c r="W70" i="151" s="1"/>
  <c r="S64" i="151"/>
  <c r="S70" i="151" s="1"/>
  <c r="O64" i="151"/>
  <c r="O70" i="151" s="1"/>
  <c r="K64" i="151"/>
  <c r="K70" i="151" s="1"/>
  <c r="G64" i="151"/>
  <c r="G70" i="151" s="1"/>
  <c r="C64" i="151"/>
  <c r="C70" i="151" s="1"/>
  <c r="AH23" i="151"/>
  <c r="H11" i="145" s="1"/>
  <c r="AC64" i="150"/>
  <c r="AC70" i="150" s="1"/>
  <c r="Y64" i="150"/>
  <c r="Y70" i="150" s="1"/>
  <c r="U64" i="150"/>
  <c r="U70" i="150" s="1"/>
  <c r="M64" i="150"/>
  <c r="M70" i="150" s="1"/>
  <c r="I64" i="150"/>
  <c r="I70" i="150" s="1"/>
  <c r="E64" i="150"/>
  <c r="E70" i="150" s="1"/>
  <c r="AG64" i="149"/>
  <c r="AG70" i="149" s="1"/>
  <c r="AC64" i="149"/>
  <c r="AC70" i="149" s="1"/>
  <c r="Y64" i="149"/>
  <c r="Y70" i="149" s="1"/>
  <c r="U64" i="149"/>
  <c r="U70" i="149" s="1"/>
  <c r="Q64" i="149"/>
  <c r="Q70" i="149" s="1"/>
  <c r="M64" i="149"/>
  <c r="M70" i="149" s="1"/>
  <c r="I64" i="149"/>
  <c r="I70" i="149" s="1"/>
  <c r="E64" i="149"/>
  <c r="E70" i="149" s="1"/>
  <c r="B64" i="149"/>
  <c r="AH23" i="149"/>
  <c r="F11" i="145" s="1"/>
  <c r="B64" i="150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s="1"/>
  <c r="B70" i="150"/>
  <c r="B70" i="149"/>
  <c r="AH64" i="149" l="1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J64" i="146" s="1"/>
  <c r="J70" i="146" s="1"/>
  <c r="L47" i="146"/>
  <c r="N47" i="146"/>
  <c r="P47" i="146"/>
  <c r="R47" i="146"/>
  <c r="T47" i="146"/>
  <c r="V47" i="146"/>
  <c r="X47" i="146"/>
  <c r="Z47" i="146"/>
  <c r="Z64" i="146" s="1"/>
  <c r="Z70" i="146" s="1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B64" i="146" l="1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Z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AB47" i="40"/>
  <c r="AE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G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C23" i="40" l="1"/>
  <c r="U23" i="40"/>
  <c r="T47" i="40"/>
  <c r="AF47" i="40"/>
  <c r="AD47" i="40"/>
  <c r="Z47" i="40"/>
  <c r="X47" i="40"/>
  <c r="V47" i="40"/>
  <c r="AD23" i="40"/>
  <c r="Z23" i="40"/>
  <c r="V23" i="40"/>
  <c r="W47" i="40"/>
  <c r="AE39" i="40"/>
  <c r="AA39" i="40"/>
  <c r="W39" i="40"/>
  <c r="AG39" i="40"/>
  <c r="AC39" i="40"/>
  <c r="Y39" i="40"/>
  <c r="Q69" i="40"/>
  <c r="M69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E64" i="40" s="1"/>
  <c r="AE70" i="40" s="1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Z64" i="40"/>
  <c r="Z70" i="40" s="1"/>
  <c r="V64" i="40"/>
  <c r="V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E69" i="40" s="1"/>
  <c r="F68" i="40"/>
  <c r="G68" i="40"/>
  <c r="H68" i="40"/>
  <c r="I68" i="40"/>
  <c r="I69" i="40" s="1"/>
  <c r="J68" i="40"/>
  <c r="K68" i="40"/>
  <c r="L68" i="40"/>
  <c r="C69" i="40"/>
  <c r="H69" i="40"/>
  <c r="B68" i="40"/>
  <c r="C17" i="40"/>
  <c r="L69" i="40" l="1"/>
  <c r="P47" i="40"/>
  <c r="O39" i="40"/>
  <c r="K69" i="40"/>
  <c r="G69" i="40"/>
  <c r="R47" i="40"/>
  <c r="N47" i="40"/>
  <c r="Y64" i="40"/>
  <c r="Y70" i="40" s="1"/>
  <c r="T64" i="40"/>
  <c r="AB64" i="40"/>
  <c r="AB70" i="40" s="1"/>
  <c r="Q39" i="40"/>
  <c r="M39" i="40"/>
  <c r="AG64" i="40"/>
  <c r="AG70" i="40" s="1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P64" i="40" s="1"/>
  <c r="P70" i="40" s="1"/>
  <c r="O23" i="40"/>
  <c r="O64" i="40" s="1"/>
  <c r="O70" i="40" s="1"/>
  <c r="N23" i="40"/>
  <c r="M23" i="40"/>
  <c r="M64" i="40" s="1"/>
  <c r="M70" i="40" s="1"/>
  <c r="R64" i="40" l="1"/>
  <c r="R70" i="40" s="1"/>
  <c r="AH69" i="40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G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K47" i="40"/>
  <c r="B38" i="40"/>
  <c r="I23" i="40" l="1"/>
  <c r="G23" i="40"/>
  <c r="I31" i="40"/>
  <c r="E31" i="40"/>
  <c r="L39" i="40"/>
  <c r="F39" i="40"/>
  <c r="I47" i="40"/>
  <c r="E47" i="40"/>
  <c r="E39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H64" i="40" s="1"/>
  <c r="H70" i="40" s="1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G64" i="40"/>
  <c r="G70" i="40" s="1"/>
  <c r="E64" i="40"/>
  <c r="E70" i="40" s="1"/>
  <c r="B23" i="40"/>
  <c r="L64" i="40" l="1"/>
  <c r="L70" i="40" s="1"/>
  <c r="D64" i="40"/>
  <c r="D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<sst xmlns="http://schemas.openxmlformats.org/spreadsheetml/2006/main" count="752" uniqueCount="136">
  <si>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</si>
  <si>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</si>
  <si>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</si>
  <si>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</si>
  <si>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</si>
  <si>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</si>
  <si>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</si>
  <si>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</si>
  <si>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</si>
  <si>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</si>
  <si>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</si>
  <si>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</si>
  <si>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</si>
  <si>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</si>
  <si>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</si>
  <si>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</si>
  <si>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</si>
  <si>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</si>
  <si>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</si>
  <si>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</si>
  <si>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</si>
  <si>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</si>
  <si>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</si>
  <si>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</si>
  <si>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</si>
  <si>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</si>
  <si>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</si>
  <si>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</si>
  <si>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</si>
  <si>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</si>
  <si>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</si>
  <si>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</si>
  <si>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</si>
  <si>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</si>
  <si>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</si>
  <si>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</si>
  <si>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</si>
  <si>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</si>
  <si>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</si>
  <si>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</si>
  <si>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</si>
  <si>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</si>
  <si>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</si>
  <si>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</si>
  <si>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</si>
  <si>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</si>
  <si>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</si>
  <si>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</si>
  <si>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</si>
  <si>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</si>
  <si>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</si>
  <si>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</si>
  <si>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</si>
  <si>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</si>
  <si>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</si>
  <si>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</si>
  <si>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</si>
  <si>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</si>
  <si>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</si>
  <si>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</si>
  <si>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</si>
  <si>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</si>
  <si>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</si>
  <si>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</si>
  <si>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</si>
  <si>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</si>
  <si>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</si>
  <si>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</si>
  <si>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</si>
  <si>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</si>
  <si>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</si>
  <si>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</si>
  <si>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</si>
  <si>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</si>
  <si>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</si>
  <si>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</si>
  <si>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</si>
  <si>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</si>
  <si>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</si>
  <si>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</si>
  <si>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</si>
  <si>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</si>
  <si>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</si>
  <si>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</si>
  <si>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</si>
  <si>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</si>
  <si>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</si>
  <si>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</si>
  <si>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</si>
  <si>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</si>
  <si>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</si>
  <si>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</si>
  <si>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</si>
  <si>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</si>
  <si>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</si>
  <si>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</si>
  <si>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</si>
  <si>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</si>
  <si>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</si>
  <si>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</si>
  <si>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</si>
  <si>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</si>
  <si>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</si>
  <si>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</si>
  <si>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</si>
  <si>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</si>
  <si>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</si>
  <si>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</si>
  <si>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</si>
  <si>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</si>
  <si>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</si>
  <si>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</si>
  <si>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</si>
  <si>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</si>
  <si>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</si>
  <si>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</si>
  <si>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</si>
  <si>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</si>
  <si>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</si>
  <si>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</si>
  <si>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</si>
  <si>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r/f 24.00</t>
  </si>
  <si>
    <t>r/f 5.10</t>
  </si>
  <si>
    <t>nota a credito 10$.</t>
  </si>
  <si>
    <t>mal registro 4$.</t>
  </si>
  <si>
    <t>r/f 27.70</t>
  </si>
  <si>
    <t>r/f 25.00</t>
  </si>
  <si>
    <t>r/fv 28.30</t>
  </si>
  <si>
    <t>mal registro 51.01$.</t>
  </si>
  <si>
    <t>r/f 21.50</t>
  </si>
  <si>
    <t>mal registro 0.03</t>
  </si>
  <si>
    <t>r/f 3.50.</t>
  </si>
  <si>
    <t>r/f 28.00</t>
  </si>
  <si>
    <t>r/f 21.90</t>
  </si>
  <si>
    <t>r/f 19.00</t>
  </si>
  <si>
    <t>faltante en efectivo.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</si>
</sst>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47750.089999999989</v>
      </c>
      <c r="C2" s="43">
        <f>MODELO!AH12</f>
        <v>20068.2</v>
      </c>
      <c r="D2" s="43">
        <f>EXQUISITECES!AH12</f>
        <v>7758.13</v>
      </c>
      <c r="E2" s="43">
        <f>HOYADA!AH12</f>
        <v>8795.3100000000013</v>
      </c>
      <c r="F2" s="43">
        <f>FARMASTOP!AH12</f>
        <v>3186.8500000000004</v>
      </c>
      <c r="G2" s="43">
        <f>BOCAS!AH12</f>
        <v>1439.84</v>
      </c>
      <c r="H2" s="43">
        <f>LAGUNETICA!AH12</f>
        <v>0</v>
      </c>
      <c r="I2" s="43">
        <f>SANANTONIO!AH12</f>
        <v>0</v>
      </c>
      <c r="J2" s="43">
        <f>SUM(B2:I2)</f>
        <v>88998.42</v>
      </c>
    </row>
    <row r="3" spans="1:10" x14ac:dyDescent="0.25">
      <c r="A3" s="46" t="s">
        <v>0</v>
      </c>
      <c r="B3" s="43">
        <f>AUTOMERCADO!AH15</f>
        <v>707.80000000000007</v>
      </c>
      <c r="C3" s="43">
        <f>MODELO!AH15</f>
        <v>520.6</v>
      </c>
      <c r="D3" s="43">
        <f>EXQUISITECES!AH15</f>
        <v>256.5</v>
      </c>
      <c r="E3" s="43">
        <f>HOYADA!AH15</f>
        <v>510.45</v>
      </c>
      <c r="F3" s="43">
        <f>FARMASTOP!AH15</f>
        <v>33</v>
      </c>
      <c r="G3" s="43">
        <f>BOCAS!AH15</f>
        <v>9</v>
      </c>
      <c r="H3" s="43">
        <f>LAGUNETICA!AH15</f>
        <v>0</v>
      </c>
      <c r="I3" s="43">
        <f>SANANTONIO!AH15</f>
        <v>0</v>
      </c>
      <c r="J3" s="43">
        <f t="shared" ref="J3:J52" si="0">SUM(B3:I3)</f>
        <v>2037.3500000000001</v>
      </c>
    </row>
    <row r="4" spans="1:10" x14ac:dyDescent="0.25">
      <c r="A4" s="73" t="s">
        <v>20</v>
      </c>
      <c r="B4" s="43">
        <f>AUTOMERCADO!AH16</f>
        <v>5832</v>
      </c>
      <c r="C4" s="43">
        <f>MODELO!AH16</f>
        <v>2186</v>
      </c>
      <c r="D4" s="43">
        <f>EXQUISITECES!AH16</f>
        <v>814</v>
      </c>
      <c r="E4" s="43">
        <f>HOYADA!AH16</f>
        <v>601</v>
      </c>
      <c r="F4" s="43">
        <f>FARMASTOP!AH16</f>
        <v>357</v>
      </c>
      <c r="G4" s="43">
        <f>BOCAS!AH16</f>
        <v>177</v>
      </c>
      <c r="H4" s="43">
        <f>LAGUNETICA!AH16</f>
        <v>0</v>
      </c>
      <c r="I4" s="43">
        <f>SANANTONIO!AH16</f>
        <v>0</v>
      </c>
      <c r="J4" s="43">
        <f t="shared" si="0"/>
        <v>9967</v>
      </c>
    </row>
    <row r="5" spans="1:10" x14ac:dyDescent="0.25">
      <c r="A5" s="46" t="s">
        <v>27</v>
      </c>
      <c r="B5" s="43">
        <f>AUTOMERCADO!AH17</f>
        <v>26943.840000000004</v>
      </c>
      <c r="C5" s="43">
        <f>MODELO!AH17</f>
        <v>10099.32</v>
      </c>
      <c r="D5" s="43">
        <f>EXQUISITECES!AH17</f>
        <v>3760.6800000000007</v>
      </c>
      <c r="E5" s="43">
        <f>HOYADA!AH17</f>
        <v>2776.62</v>
      </c>
      <c r="F5" s="43">
        <f>FARMASTOP!AH17</f>
        <v>1649.3400000000001</v>
      </c>
      <c r="G5" s="43">
        <f>BOCAS!AH17</f>
        <v>823.05</v>
      </c>
      <c r="H5" s="43">
        <f>LAGUNETICA!AH17</f>
        <v>0</v>
      </c>
      <c r="I5" s="43">
        <f>SANANTONIO!AH17</f>
        <v>0</v>
      </c>
      <c r="J5" s="43">
        <f t="shared" si="0"/>
        <v>46052.850000000006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5832</v>
      </c>
      <c r="C10" s="43">
        <f>MODELO!AH22</f>
        <v>2186</v>
      </c>
      <c r="D10" s="43">
        <f>EXQUISITECES!AH22</f>
        <v>814</v>
      </c>
      <c r="E10" s="43">
        <f>HOYADA!AH22</f>
        <v>601</v>
      </c>
      <c r="F10" s="43">
        <f>FARMASTOP!AH22</f>
        <v>357</v>
      </c>
      <c r="G10" s="43">
        <f>BOCAS!AH22</f>
        <v>177</v>
      </c>
      <c r="H10" s="43">
        <f>LAGUNETICA!AH22</f>
        <v>0</v>
      </c>
      <c r="I10" s="43">
        <f>SANANTONIO!AH22</f>
        <v>0</v>
      </c>
      <c r="J10" s="43">
        <f t="shared" si="0"/>
        <v>9967</v>
      </c>
    </row>
    <row r="11" spans="1:10" x14ac:dyDescent="0.25">
      <c r="A11" s="48" t="s">
        <v>26</v>
      </c>
      <c r="B11" s="43">
        <f>AUTOMERCADO!AH23</f>
        <v>26943.840000000004</v>
      </c>
      <c r="C11" s="43">
        <f>MODELO!AH23</f>
        <v>10099.32</v>
      </c>
      <c r="D11" s="43">
        <f>EXQUISITECES!AH23</f>
        <v>3760.6800000000007</v>
      </c>
      <c r="E11" s="43">
        <f>HOYADA!AH23</f>
        <v>2776.62</v>
      </c>
      <c r="F11" s="43">
        <f>FARMASTOP!AH23</f>
        <v>1649.3400000000001</v>
      </c>
      <c r="G11" s="43">
        <f>BOCAS!AH23</f>
        <v>823.05</v>
      </c>
      <c r="H11" s="43">
        <f>LAGUNETICA!AH23</f>
        <v>0</v>
      </c>
      <c r="I11" s="43">
        <f>SANANTONIO!AH23</f>
        <v>0</v>
      </c>
      <c r="J11" s="43">
        <f t="shared" si="0"/>
        <v>46052.850000000006</v>
      </c>
    </row>
    <row r="12" spans="1:10" x14ac:dyDescent="0.25">
      <c r="A12" s="46" t="s">
        <v>28</v>
      </c>
      <c r="B12" s="43">
        <f>AUTOMERCADO!AH24</f>
        <v>10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10</v>
      </c>
    </row>
    <row r="13" spans="1:10" x14ac:dyDescent="0.25">
      <c r="A13" s="46" t="s">
        <v>31</v>
      </c>
      <c r="B13" s="43">
        <f>AUTOMERCADO!AH25</f>
        <v>46.2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46.2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10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10</v>
      </c>
    </row>
    <row r="19" spans="1:10" x14ac:dyDescent="0.25">
      <c r="A19" s="48" t="s">
        <v>33</v>
      </c>
      <c r="B19" s="43">
        <f>AUTOMERCADO!AH31</f>
        <v>46.2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46.2</v>
      </c>
    </row>
    <row r="20" spans="1:10" x14ac:dyDescent="0.25">
      <c r="A20" s="46" t="s">
        <v>34</v>
      </c>
      <c r="B20" s="43">
        <f>AUTOMERCADO!AH32</f>
        <v>116.45</v>
      </c>
      <c r="C20" s="43">
        <f>MODELO!AH32</f>
        <v>20</v>
      </c>
      <c r="D20" s="43">
        <f>EXQUISITECES!AH32</f>
        <v>72</v>
      </c>
      <c r="E20" s="43">
        <f>HOYADA!AH32</f>
        <v>29.94</v>
      </c>
      <c r="F20" s="43">
        <f>FARMASTOP!AH32</f>
        <v>4.68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243.07</v>
      </c>
    </row>
    <row r="21" spans="1:10" x14ac:dyDescent="0.25">
      <c r="A21" s="46" t="s">
        <v>35</v>
      </c>
      <c r="B21" s="43">
        <f>AUTOMERCADO!AH33</f>
        <v>537.99900000000002</v>
      </c>
      <c r="C21" s="43">
        <f>MODELO!AH33</f>
        <v>92.4</v>
      </c>
      <c r="D21" s="43">
        <f>EXQUISITECES!AH33</f>
        <v>332.64</v>
      </c>
      <c r="E21" s="43">
        <f>HOYADA!AH33</f>
        <v>138.3228</v>
      </c>
      <c r="F21" s="43">
        <f>FARMASTOP!AH33</f>
        <v>21.621600000000001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1122.9833999999998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116.45</v>
      </c>
      <c r="C26" s="43">
        <f>MODELO!AH38</f>
        <v>20</v>
      </c>
      <c r="D26" s="43">
        <f>EXQUISITECES!AH38</f>
        <v>72</v>
      </c>
      <c r="E26" s="43">
        <f>HOYADA!AH38</f>
        <v>29.94</v>
      </c>
      <c r="F26" s="43">
        <f>FARMASTOP!AH38</f>
        <v>4.68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243.07</v>
      </c>
    </row>
    <row r="27" spans="1:10" x14ac:dyDescent="0.25">
      <c r="A27" s="48" t="s">
        <v>42</v>
      </c>
      <c r="B27" s="43">
        <f>AUTOMERCADO!AH39</f>
        <v>537.99900000000002</v>
      </c>
      <c r="C27" s="43">
        <f>MODELO!AH39</f>
        <v>92.4</v>
      </c>
      <c r="D27" s="43">
        <f>EXQUISITECES!AH39</f>
        <v>332.64</v>
      </c>
      <c r="E27" s="43">
        <f>HOYADA!AH39</f>
        <v>138.3228</v>
      </c>
      <c r="F27" s="43">
        <f>FARMASTOP!AH39</f>
        <v>21.621600000000001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1122.9833999999998</v>
      </c>
    </row>
    <row r="28" spans="1:10" x14ac:dyDescent="0.25">
      <c r="A28" s="46" t="s">
        <v>43</v>
      </c>
      <c r="B28" s="43">
        <f>AUTOMERCADO!AH40</f>
        <v>720.92</v>
      </c>
      <c r="C28" s="43">
        <f>MODELO!AH40</f>
        <v>22.82</v>
      </c>
      <c r="D28" s="43">
        <f>EXQUISITECES!AH40</f>
        <v>42.47</v>
      </c>
      <c r="E28" s="43">
        <f>HOYADA!AH40</f>
        <v>12.54</v>
      </c>
      <c r="F28" s="43">
        <f>FARMASTOP!AH40</f>
        <v>6.19</v>
      </c>
      <c r="G28" s="43">
        <f>BOCAS!AH40</f>
        <v>20.2</v>
      </c>
      <c r="H28" s="43">
        <f>LAGUNETICA!AH40</f>
        <v>0</v>
      </c>
      <c r="I28" s="43">
        <f>SANANTONIO!AH40</f>
        <v>0</v>
      </c>
      <c r="J28" s="43">
        <f t="shared" si="0"/>
        <v>825.1400000000001</v>
      </c>
    </row>
    <row r="29" spans="1:10" x14ac:dyDescent="0.25">
      <c r="A29" s="46" t="s">
        <v>44</v>
      </c>
      <c r="B29" s="43">
        <f>AUTOMERCADO!AH41</f>
        <v>3330.6504</v>
      </c>
      <c r="C29" s="43">
        <f>MODELO!AH41</f>
        <v>105.4284</v>
      </c>
      <c r="D29" s="43">
        <f>EXQUISITECES!AH41</f>
        <v>196.2114</v>
      </c>
      <c r="E29" s="43">
        <f>HOYADA!AH41</f>
        <v>57.934799999999996</v>
      </c>
      <c r="F29" s="43">
        <f>FARMASTOP!AH41</f>
        <v>28.597800000000003</v>
      </c>
      <c r="G29" s="43">
        <f>BOCAS!AH41</f>
        <v>93.93</v>
      </c>
      <c r="H29" s="43">
        <f>LAGUNETICA!AH41</f>
        <v>0</v>
      </c>
      <c r="I29" s="43">
        <f>SANANTONIO!AH41</f>
        <v>0</v>
      </c>
      <c r="J29" s="43">
        <f t="shared" si="0"/>
        <v>3812.7527999999998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720.92</v>
      </c>
      <c r="C34" s="43">
        <f>MODELO!AH46</f>
        <v>22.82</v>
      </c>
      <c r="D34" s="43">
        <f>EXQUISITECES!AH46</f>
        <v>42.47</v>
      </c>
      <c r="E34" s="43">
        <f>HOYADA!AH46</f>
        <v>12.54</v>
      </c>
      <c r="F34" s="43">
        <f>FARMASTOP!AH46</f>
        <v>6.19</v>
      </c>
      <c r="G34" s="43">
        <f>BOCAS!AH46</f>
        <v>20.2</v>
      </c>
      <c r="H34" s="43">
        <f>LAGUNETICA!AH46</f>
        <v>0</v>
      </c>
      <c r="I34" s="43">
        <f>SANANTONIO!AH46</f>
        <v>0</v>
      </c>
      <c r="J34" s="43">
        <f t="shared" si="0"/>
        <v>825.1400000000001</v>
      </c>
    </row>
    <row r="35" spans="1:10" x14ac:dyDescent="0.25">
      <c r="A35" s="48" t="s">
        <v>48</v>
      </c>
      <c r="B35" s="43">
        <f>AUTOMERCADO!AH47</f>
        <v>3330.6504</v>
      </c>
      <c r="C35" s="43">
        <f>MODELO!AH47</f>
        <v>105.4284</v>
      </c>
      <c r="D35" s="43">
        <f>EXQUISITECES!AH47</f>
        <v>196.2114</v>
      </c>
      <c r="E35" s="43">
        <f>HOYADA!AH47</f>
        <v>57.934799999999996</v>
      </c>
      <c r="F35" s="43">
        <f>FARMASTOP!AH47</f>
        <v>28.597800000000003</v>
      </c>
      <c r="G35" s="43">
        <f>BOCAS!AH47</f>
        <v>93.93</v>
      </c>
      <c r="H35" s="43">
        <f>LAGUNETICA!AH47</f>
        <v>0</v>
      </c>
      <c r="I35" s="43">
        <f>SANANTONIO!AH47</f>
        <v>0</v>
      </c>
      <c r="J35" s="43">
        <f t="shared" si="0"/>
        <v>3812.7527999999998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14333.77</v>
      </c>
      <c r="C37" s="43">
        <f>MODELO!AH49</f>
        <v>6455.62</v>
      </c>
      <c r="D37" s="43">
        <f>EXQUISITECES!AH49</f>
        <v>1997.4700000000003</v>
      </c>
      <c r="E37" s="43">
        <f>HOYADA!AH49</f>
        <v>2518.4300000000003</v>
      </c>
      <c r="F37" s="43">
        <f>FARMASTOP!AH49</f>
        <v>1334.0900000000001</v>
      </c>
      <c r="G37" s="43">
        <f>BOCAS!AH49</f>
        <v>480.37</v>
      </c>
      <c r="H37" s="43">
        <f>LAGUNETICA!AH49</f>
        <v>0</v>
      </c>
      <c r="I37" s="43">
        <f>SANANTONIO!AH49</f>
        <v>0</v>
      </c>
      <c r="J37" s="43">
        <f t="shared" si="0"/>
        <v>27119.75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1003.12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1003.12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0</v>
      </c>
      <c r="I40" s="43">
        <f>SANANTONIO!AH52</f>
        <v>0</v>
      </c>
      <c r="J40" s="43">
        <f t="shared" si="0"/>
        <v>0</v>
      </c>
    </row>
    <row r="41" spans="1:10" x14ac:dyDescent="0.25">
      <c r="A41" s="74" t="s">
        <v>18</v>
      </c>
      <c r="B41" s="43">
        <f>AUTOMERCADO!AH53</f>
        <v>805.3599999999999</v>
      </c>
      <c r="C41" s="43">
        <f>MODELO!AH53</f>
        <v>1367.05</v>
      </c>
      <c r="D41" s="43">
        <f>EXQUISITECES!AH53</f>
        <v>1212.47</v>
      </c>
      <c r="E41" s="43">
        <f>HOYADA!AH53</f>
        <v>2805.29</v>
      </c>
      <c r="F41" s="43">
        <f>FARMASTOP!AH53</f>
        <v>64.08</v>
      </c>
      <c r="G41" s="43">
        <f>BOCAS!AH53</f>
        <v>37.869999999999997</v>
      </c>
      <c r="H41" s="43">
        <f>LAGUNETICA!AH53</f>
        <v>0</v>
      </c>
      <c r="I41" s="43">
        <f>SANANTONIO!AH53</f>
        <v>0</v>
      </c>
      <c r="J41" s="43">
        <f t="shared" si="0"/>
        <v>6292.12</v>
      </c>
    </row>
    <row r="42" spans="1:10" x14ac:dyDescent="0.25">
      <c r="A42" s="74" t="s">
        <v>114</v>
      </c>
      <c r="B42" s="43">
        <f>AUTOMERCADO!AH54</f>
        <v>379.68</v>
      </c>
      <c r="C42" s="43">
        <f>MODELO!AH54</f>
        <v>267.2</v>
      </c>
      <c r="D42" s="43">
        <f>EXQUISITECES!AH54</f>
        <v>15.02</v>
      </c>
      <c r="E42" s="43">
        <f>HOYADA!AH54</f>
        <v>0</v>
      </c>
      <c r="F42" s="43">
        <f>FARMASTOP!AH54</f>
        <v>20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681.9</v>
      </c>
    </row>
    <row r="43" spans="1:10" x14ac:dyDescent="0.25">
      <c r="A43" s="74" t="s">
        <v>52</v>
      </c>
      <c r="B43" s="43">
        <f>AUTOMERCADO!AH55</f>
        <v>809.4</v>
      </c>
      <c r="C43" s="43">
        <f>MODELO!AH55</f>
        <v>317.46000000000004</v>
      </c>
      <c r="D43" s="43">
        <f>EXQUISITECES!AH55</f>
        <v>33.340000000000003</v>
      </c>
      <c r="E43" s="43">
        <f>HOYADA!AH55</f>
        <v>0</v>
      </c>
      <c r="F43" s="43">
        <f>FARMASTOP!AH55</f>
        <v>49.39</v>
      </c>
      <c r="G43" s="43">
        <f>BOCAS!AH55</f>
        <v>0</v>
      </c>
      <c r="H43" s="43">
        <f>LAGUNETICA!AH55</f>
        <v>0</v>
      </c>
      <c r="I43" s="43">
        <f>SANANTONIO!AH55</f>
        <v>0</v>
      </c>
      <c r="J43" s="43">
        <f t="shared" si="0"/>
        <v>1209.5900000000001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47894.699399999998</v>
      </c>
      <c r="C52" s="75">
        <f>MODELO!AH64</f>
        <v>20228.198400000001</v>
      </c>
      <c r="D52" s="75">
        <f>EXQUISITECES!AH64</f>
        <v>7804.3313999999991</v>
      </c>
      <c r="E52" s="75">
        <f>HOYADA!AH64</f>
        <v>8807.0475999999999</v>
      </c>
      <c r="F52" s="75">
        <f>FARMASTOP!AH64</f>
        <v>3200.1194</v>
      </c>
      <c r="G52" s="75">
        <f>BOCAS!AH64</f>
        <v>1444.22</v>
      </c>
      <c r="H52" s="75">
        <f>LAGUNETICA!AH64</f>
        <v>0</v>
      </c>
      <c r="I52" s="75">
        <f>SANANTONIO!AH64</f>
        <v>0</v>
      </c>
      <c r="J52" s="75">
        <f t="shared" si="0"/>
        <v>89378.616200000004</v>
      </c>
    </row>
    <row r="53" spans="1:10" x14ac:dyDescent="0.25">
      <c r="A53" s="56" t="s">
        <v>3</v>
      </c>
      <c r="B53" s="43">
        <f>B2</f>
        <v>47750.089999999989</v>
      </c>
      <c r="C53" s="43">
        <f t="shared" ref="C53:I53" si="1">C2</f>
        <v>20068.2</v>
      </c>
      <c r="D53" s="43">
        <f t="shared" si="1"/>
        <v>7758.13</v>
      </c>
      <c r="E53" s="43">
        <f t="shared" si="1"/>
        <v>8795.3100000000013</v>
      </c>
      <c r="F53" s="43">
        <f t="shared" si="1"/>
        <v>3186.8500000000004</v>
      </c>
      <c r="G53" s="43">
        <f t="shared" si="1"/>
        <v>1439.84</v>
      </c>
      <c r="H53" s="43">
        <f t="shared" si="1"/>
        <v>0</v>
      </c>
      <c r="I53" s="43">
        <f t="shared" si="1"/>
        <v>0</v>
      </c>
      <c r="J53" s="43">
        <f>J2</f>
        <v>88998.42</v>
      </c>
    </row>
    <row r="54" spans="1:10" x14ac:dyDescent="0.25">
      <c r="A54" s="58" t="s">
        <v>95</v>
      </c>
      <c r="B54" s="43">
        <f>+B52-B53</f>
        <v>144.60940000000846</v>
      </c>
      <c r="C54" s="43">
        <f t="shared" ref="C54:I54" si="2">+C52-C53</f>
        <v>159.9984000000004</v>
      </c>
      <c r="D54" s="43">
        <f t="shared" si="2"/>
        <v>46.201399999999012</v>
      </c>
      <c r="E54" s="43">
        <f t="shared" si="2"/>
        <v>11.737599999998565</v>
      </c>
      <c r="F54" s="43">
        <f t="shared" si="2"/>
        <v>13.269399999999678</v>
      </c>
      <c r="G54" s="43">
        <f t="shared" si="2"/>
        <v>4.3800000000001091</v>
      </c>
      <c r="H54" s="43">
        <f t="shared" si="2"/>
        <v>0</v>
      </c>
      <c r="I54" s="43">
        <f t="shared" si="2"/>
        <v>0</v>
      </c>
      <c r="J54" s="43">
        <f>+J52-J53</f>
        <v>380.19620000000577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4.62</v>
      </c>
      <c r="C8" s="1" t="s">
        <v>38</v>
      </c>
      <c r="D8" s="2">
        <v>4.62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65</v>
      </c>
      <c r="H11" s="5" t="s">
        <v>75</v>
      </c>
      <c r="I11" s="5" t="s">
        <v>54</v>
      </c>
      <c r="J11" s="5" t="s">
        <v>56</v>
      </c>
      <c r="K11" s="5" t="s">
        <v>58</v>
      </c>
      <c r="L11" s="5" t="s">
        <v>59</v>
      </c>
      <c r="M11" s="5" t="s">
        <v>64</v>
      </c>
      <c r="N11" s="5" t="s">
        <v>68</v>
      </c>
      <c r="O11" s="5" t="s">
        <v>70</v>
      </c>
      <c r="P11" s="5" t="s">
        <v>76</v>
      </c>
      <c r="Q11" s="5" t="s">
        <v>80</v>
      </c>
      <c r="R11" s="5" t="s">
        <v>82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1416.56</v>
      </c>
      <c r="C12" s="26">
        <v>2487.66</v>
      </c>
      <c r="D12" s="26">
        <v>1078.96</v>
      </c>
      <c r="E12" s="26">
        <v>2661.51</v>
      </c>
      <c r="F12" s="26">
        <v>2648.48</v>
      </c>
      <c r="G12" s="26">
        <v>1882.72</v>
      </c>
      <c r="H12" s="26">
        <v>334.41</v>
      </c>
      <c r="I12" s="26">
        <v>4405.95</v>
      </c>
      <c r="J12" s="26">
        <v>2588.4</v>
      </c>
      <c r="K12" s="26">
        <v>6336.86</v>
      </c>
      <c r="L12" s="26">
        <v>4089.19</v>
      </c>
      <c r="M12" s="26">
        <v>2251.34</v>
      </c>
      <c r="N12" s="26">
        <v>5973.92</v>
      </c>
      <c r="O12" s="26">
        <v>5675.2</v>
      </c>
      <c r="P12" s="26">
        <v>1445.38</v>
      </c>
      <c r="Q12" s="26">
        <v>458.13</v>
      </c>
      <c r="R12" s="26">
        <v>2015.42</v>
      </c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47750.089999999989</v>
      </c>
      <c r="AI12" s="26">
        <v>47750.06</v>
      </c>
      <c r="AJ12" s="69">
        <f>+AI12-AH12</f>
        <v>-2.9999999991559889E-2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10.5</v>
      </c>
      <c r="C15" s="23">
        <v>1.1000000000000001</v>
      </c>
      <c r="D15" s="23"/>
      <c r="E15" s="23">
        <v>146.5</v>
      </c>
      <c r="F15" s="23">
        <v>17.3</v>
      </c>
      <c r="G15" s="23">
        <v>12</v>
      </c>
      <c r="H15" s="23">
        <v>16.2</v>
      </c>
      <c r="I15" s="23">
        <v>182.9</v>
      </c>
      <c r="J15" s="23">
        <v>84</v>
      </c>
      <c r="K15" s="23"/>
      <c r="L15" s="23">
        <v>96.5</v>
      </c>
      <c r="M15" s="23"/>
      <c r="N15" s="23"/>
      <c r="O15" s="23">
        <v>29.2</v>
      </c>
      <c r="P15" s="23">
        <v>85.1</v>
      </c>
      <c r="Q15" s="23">
        <v>26.5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707.80000000000007</v>
      </c>
    </row>
    <row r="16" spans="1:36" s="32" customFormat="1" x14ac:dyDescent="0.25">
      <c r="A16" s="30" t="s">
        <v>20</v>
      </c>
      <c r="B16" s="31">
        <v>161</v>
      </c>
      <c r="C16" s="31">
        <v>231</v>
      </c>
      <c r="D16" s="31">
        <v>180</v>
      </c>
      <c r="E16" s="31">
        <v>383</v>
      </c>
      <c r="F16" s="31">
        <v>414</v>
      </c>
      <c r="G16" s="31">
        <v>118</v>
      </c>
      <c r="H16" s="31">
        <v>34</v>
      </c>
      <c r="I16" s="31">
        <v>437</v>
      </c>
      <c r="J16" s="31">
        <v>319</v>
      </c>
      <c r="K16" s="31">
        <v>929</v>
      </c>
      <c r="L16" s="31">
        <v>410</v>
      </c>
      <c r="M16" s="31">
        <v>242</v>
      </c>
      <c r="N16" s="31">
        <v>852</v>
      </c>
      <c r="O16" s="31">
        <v>732</v>
      </c>
      <c r="P16" s="31">
        <v>160</v>
      </c>
      <c r="Q16" s="31">
        <v>50</v>
      </c>
      <c r="R16" s="31">
        <v>180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5832</v>
      </c>
      <c r="AJ16" s="70"/>
    </row>
    <row r="17" spans="1:36" s="47" customFormat="1" x14ac:dyDescent="0.25">
      <c r="A17" s="46" t="s">
        <v>27</v>
      </c>
      <c r="B17" s="22">
        <f>B16*$B$8</f>
        <v>743.82</v>
      </c>
      <c r="C17" s="22">
        <f>C16*$B$8</f>
        <v>1067.22</v>
      </c>
      <c r="D17" s="22">
        <f t="shared" ref="D17:L17" si="2">D16*$B$8</f>
        <v>831.6</v>
      </c>
      <c r="E17" s="22">
        <f t="shared" si="2"/>
        <v>1769.46</v>
      </c>
      <c r="F17" s="22">
        <f t="shared" si="2"/>
        <v>1912.68</v>
      </c>
      <c r="G17" s="22">
        <f t="shared" si="2"/>
        <v>545.16</v>
      </c>
      <c r="H17" s="22">
        <f t="shared" si="2"/>
        <v>157.08000000000001</v>
      </c>
      <c r="I17" s="22">
        <f t="shared" si="2"/>
        <v>2018.94</v>
      </c>
      <c r="J17" s="22">
        <f t="shared" si="2"/>
        <v>1473.78</v>
      </c>
      <c r="K17" s="22">
        <f t="shared" si="2"/>
        <v>4291.9800000000005</v>
      </c>
      <c r="L17" s="22">
        <f t="shared" si="2"/>
        <v>1894.2</v>
      </c>
      <c r="M17" s="22">
        <f t="shared" ref="M17:R17" si="3">M16*$B$8</f>
        <v>1118.04</v>
      </c>
      <c r="N17" s="22">
        <f t="shared" si="3"/>
        <v>3936.2400000000002</v>
      </c>
      <c r="O17" s="22">
        <f t="shared" si="3"/>
        <v>3381.84</v>
      </c>
      <c r="P17" s="22">
        <f t="shared" si="3"/>
        <v>739.2</v>
      </c>
      <c r="Q17" s="22">
        <f t="shared" si="3"/>
        <v>231</v>
      </c>
      <c r="R17" s="22">
        <f t="shared" si="3"/>
        <v>831.6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26943.840000000004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161</v>
      </c>
      <c r="C22" s="20">
        <f t="shared" ref="C22:L22" si="11">+C16+C18+C20</f>
        <v>231</v>
      </c>
      <c r="D22" s="20">
        <f t="shared" si="11"/>
        <v>180</v>
      </c>
      <c r="E22" s="20">
        <f t="shared" si="11"/>
        <v>383</v>
      </c>
      <c r="F22" s="20">
        <f t="shared" si="11"/>
        <v>414</v>
      </c>
      <c r="G22" s="20">
        <f t="shared" si="11"/>
        <v>118</v>
      </c>
      <c r="H22" s="20">
        <f t="shared" si="11"/>
        <v>34</v>
      </c>
      <c r="I22" s="20">
        <f t="shared" si="11"/>
        <v>437</v>
      </c>
      <c r="J22" s="20">
        <f t="shared" si="11"/>
        <v>319</v>
      </c>
      <c r="K22" s="20">
        <f t="shared" si="11"/>
        <v>929</v>
      </c>
      <c r="L22" s="20">
        <f t="shared" si="11"/>
        <v>410</v>
      </c>
      <c r="M22" s="20">
        <f t="shared" ref="M22:S22" si="12">+M16+M18+M20</f>
        <v>242</v>
      </c>
      <c r="N22" s="20">
        <f t="shared" si="12"/>
        <v>852</v>
      </c>
      <c r="O22" s="20">
        <f t="shared" si="12"/>
        <v>732</v>
      </c>
      <c r="P22" s="20">
        <f t="shared" si="12"/>
        <v>160</v>
      </c>
      <c r="Q22" s="20">
        <f t="shared" si="12"/>
        <v>50</v>
      </c>
      <c r="R22" s="20">
        <f t="shared" si="12"/>
        <v>180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5832</v>
      </c>
    </row>
    <row r="23" spans="1:36" s="47" customFormat="1" x14ac:dyDescent="0.25">
      <c r="A23" s="48" t="s">
        <v>26</v>
      </c>
      <c r="B23" s="19">
        <f>+B17+B19+B21</f>
        <v>743.82</v>
      </c>
      <c r="C23" s="19">
        <f t="shared" ref="C23:L23" si="14">+C17+C19+C21</f>
        <v>1067.22</v>
      </c>
      <c r="D23" s="19">
        <f t="shared" si="14"/>
        <v>831.6</v>
      </c>
      <c r="E23" s="19">
        <f t="shared" si="14"/>
        <v>1769.46</v>
      </c>
      <c r="F23" s="19">
        <f t="shared" si="14"/>
        <v>1912.68</v>
      </c>
      <c r="G23" s="19">
        <f t="shared" si="14"/>
        <v>545.16</v>
      </c>
      <c r="H23" s="19">
        <f t="shared" si="14"/>
        <v>157.08000000000001</v>
      </c>
      <c r="I23" s="19">
        <f t="shared" si="14"/>
        <v>2018.94</v>
      </c>
      <c r="J23" s="19">
        <f t="shared" si="14"/>
        <v>1473.78</v>
      </c>
      <c r="K23" s="19">
        <f t="shared" si="14"/>
        <v>4291.9800000000005</v>
      </c>
      <c r="L23" s="19">
        <f t="shared" si="14"/>
        <v>1894.2</v>
      </c>
      <c r="M23" s="19">
        <f t="shared" ref="M23:S23" si="15">+M17+M19+M21</f>
        <v>1118.04</v>
      </c>
      <c r="N23" s="19">
        <f t="shared" si="15"/>
        <v>3936.2400000000002</v>
      </c>
      <c r="O23" s="19">
        <f t="shared" si="15"/>
        <v>3381.84</v>
      </c>
      <c r="P23" s="19">
        <f t="shared" si="15"/>
        <v>739.2</v>
      </c>
      <c r="Q23" s="19">
        <f t="shared" si="15"/>
        <v>231</v>
      </c>
      <c r="R23" s="19">
        <f t="shared" si="15"/>
        <v>831.6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26943.840000000004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>
        <v>10</v>
      </c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10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46.2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46.2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10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10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46.2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46.2</v>
      </c>
    </row>
    <row r="32" spans="1:36" x14ac:dyDescent="0.25">
      <c r="A32" s="13" t="s">
        <v>34</v>
      </c>
      <c r="B32" s="36"/>
      <c r="C32" s="36"/>
      <c r="D32" s="36"/>
      <c r="E32" s="36">
        <v>2.5</v>
      </c>
      <c r="F32" s="36"/>
      <c r="G32" s="36"/>
      <c r="H32" s="36"/>
      <c r="I32" s="36">
        <v>24.87</v>
      </c>
      <c r="J32" s="36"/>
      <c r="K32" s="36"/>
      <c r="L32" s="36"/>
      <c r="M32" s="37"/>
      <c r="N32" s="37"/>
      <c r="O32" s="37"/>
      <c r="P32" s="37"/>
      <c r="Q32" s="37"/>
      <c r="R32" s="37">
        <v>89.08</v>
      </c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116.45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11.55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114.89940000000001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411.5496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537.99900000000002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2.5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24.87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89.08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116.45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11.55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114.89940000000001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411.5496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537.99900000000002</v>
      </c>
    </row>
    <row r="40" spans="1:34" x14ac:dyDescent="0.25">
      <c r="A40" s="13" t="s">
        <v>43</v>
      </c>
      <c r="B40" s="36">
        <v>46.28</v>
      </c>
      <c r="C40" s="36"/>
      <c r="D40" s="36">
        <v>4.0599999999999996</v>
      </c>
      <c r="E40" s="36">
        <v>17.66</v>
      </c>
      <c r="F40" s="36"/>
      <c r="G40" s="36">
        <v>100</v>
      </c>
      <c r="H40" s="36"/>
      <c r="I40" s="36">
        <v>4.3</v>
      </c>
      <c r="J40" s="36">
        <v>80.11</v>
      </c>
      <c r="K40" s="36">
        <v>33.49</v>
      </c>
      <c r="L40" s="36">
        <v>46.44</v>
      </c>
      <c r="M40" s="36">
        <v>57.68</v>
      </c>
      <c r="N40" s="36">
        <v>13.27</v>
      </c>
      <c r="O40" s="36">
        <v>273.41000000000003</v>
      </c>
      <c r="P40" s="36"/>
      <c r="Q40" s="36">
        <v>5.68</v>
      </c>
      <c r="R40" s="36">
        <v>38.54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720.92</v>
      </c>
    </row>
    <row r="41" spans="1:34" s="47" customFormat="1" x14ac:dyDescent="0.25">
      <c r="A41" s="46" t="s">
        <v>44</v>
      </c>
      <c r="B41" s="22">
        <f>B40*$B$8</f>
        <v>213.81360000000001</v>
      </c>
      <c r="C41" s="22">
        <f t="shared" ref="C41:L41" si="45">C40*$B$8</f>
        <v>0</v>
      </c>
      <c r="D41" s="22">
        <f t="shared" si="45"/>
        <v>18.757199999999997</v>
      </c>
      <c r="E41" s="22">
        <f t="shared" si="45"/>
        <v>81.589200000000005</v>
      </c>
      <c r="F41" s="22">
        <f t="shared" si="45"/>
        <v>0</v>
      </c>
      <c r="G41" s="22">
        <f t="shared" si="45"/>
        <v>462</v>
      </c>
      <c r="H41" s="22">
        <f t="shared" si="45"/>
        <v>0</v>
      </c>
      <c r="I41" s="22">
        <f t="shared" si="45"/>
        <v>19.866</v>
      </c>
      <c r="J41" s="22">
        <f t="shared" si="45"/>
        <v>370.10820000000001</v>
      </c>
      <c r="K41" s="22">
        <f t="shared" si="45"/>
        <v>154.72380000000001</v>
      </c>
      <c r="L41" s="22">
        <f t="shared" si="45"/>
        <v>214.55279999999999</v>
      </c>
      <c r="M41" s="22">
        <f t="shared" ref="M41:R41" si="46">M40*$B$8</f>
        <v>266.48160000000001</v>
      </c>
      <c r="N41" s="22">
        <f t="shared" si="46"/>
        <v>61.307400000000001</v>
      </c>
      <c r="O41" s="22">
        <f t="shared" si="46"/>
        <v>1263.1542000000002</v>
      </c>
      <c r="P41" s="22">
        <f t="shared" si="46"/>
        <v>0</v>
      </c>
      <c r="Q41" s="22">
        <f t="shared" si="46"/>
        <v>26.241599999999998</v>
      </c>
      <c r="R41" s="22">
        <f t="shared" si="46"/>
        <v>178.0548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3330.6504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46.28</v>
      </c>
      <c r="C46" s="20">
        <f t="shared" ref="C46:L46" si="54">+C40+C42+C44</f>
        <v>0</v>
      </c>
      <c r="D46" s="20">
        <f t="shared" si="54"/>
        <v>4.0599999999999996</v>
      </c>
      <c r="E46" s="20">
        <f t="shared" si="54"/>
        <v>17.66</v>
      </c>
      <c r="F46" s="20">
        <f t="shared" si="54"/>
        <v>0</v>
      </c>
      <c r="G46" s="20">
        <f t="shared" si="54"/>
        <v>100</v>
      </c>
      <c r="H46" s="20">
        <f t="shared" si="54"/>
        <v>0</v>
      </c>
      <c r="I46" s="20">
        <f t="shared" si="54"/>
        <v>4.3</v>
      </c>
      <c r="J46" s="20">
        <f t="shared" si="54"/>
        <v>80.11</v>
      </c>
      <c r="K46" s="20">
        <f t="shared" si="54"/>
        <v>33.49</v>
      </c>
      <c r="L46" s="20">
        <f t="shared" si="54"/>
        <v>46.44</v>
      </c>
      <c r="M46" s="20">
        <f t="shared" ref="M46:S46" si="55">+M40+M42+M44</f>
        <v>57.68</v>
      </c>
      <c r="N46" s="20">
        <f t="shared" si="55"/>
        <v>13.27</v>
      </c>
      <c r="O46" s="20">
        <f t="shared" si="55"/>
        <v>273.41000000000003</v>
      </c>
      <c r="P46" s="20">
        <f t="shared" si="55"/>
        <v>0</v>
      </c>
      <c r="Q46" s="20">
        <f t="shared" si="55"/>
        <v>5.68</v>
      </c>
      <c r="R46" s="20">
        <f t="shared" si="55"/>
        <v>38.54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720.92</v>
      </c>
    </row>
    <row r="47" spans="1:34" s="47" customFormat="1" x14ac:dyDescent="0.25">
      <c r="A47" s="48" t="s">
        <v>48</v>
      </c>
      <c r="B47" s="19">
        <f>+B41+B43+B45</f>
        <v>213.81360000000001</v>
      </c>
      <c r="C47" s="19">
        <f t="shared" ref="C47:L47" si="57">+C41+C43+C45</f>
        <v>0</v>
      </c>
      <c r="D47" s="19">
        <f t="shared" si="57"/>
        <v>18.757199999999997</v>
      </c>
      <c r="E47" s="19">
        <f t="shared" si="57"/>
        <v>81.589200000000005</v>
      </c>
      <c r="F47" s="19">
        <f t="shared" si="57"/>
        <v>0</v>
      </c>
      <c r="G47" s="19">
        <f t="shared" si="57"/>
        <v>462</v>
      </c>
      <c r="H47" s="19">
        <f t="shared" si="57"/>
        <v>0</v>
      </c>
      <c r="I47" s="19">
        <f t="shared" si="57"/>
        <v>19.866</v>
      </c>
      <c r="J47" s="19">
        <f t="shared" si="57"/>
        <v>370.10820000000001</v>
      </c>
      <c r="K47" s="19">
        <f t="shared" si="57"/>
        <v>154.72380000000001</v>
      </c>
      <c r="L47" s="19">
        <f t="shared" si="57"/>
        <v>214.55279999999999</v>
      </c>
      <c r="M47" s="19">
        <f t="shared" ref="M47:S47" si="58">+M41+M43+M45</f>
        <v>266.48160000000001</v>
      </c>
      <c r="N47" s="19">
        <f t="shared" si="58"/>
        <v>61.307400000000001</v>
      </c>
      <c r="O47" s="19">
        <f t="shared" si="58"/>
        <v>1263.1542000000002</v>
      </c>
      <c r="P47" s="19">
        <f t="shared" si="58"/>
        <v>0</v>
      </c>
      <c r="Q47" s="19">
        <f t="shared" si="58"/>
        <v>26.241599999999998</v>
      </c>
      <c r="R47" s="19">
        <f t="shared" si="58"/>
        <v>178.0548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3330.6504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344.1</v>
      </c>
      <c r="C49" s="44">
        <v>1092.44</v>
      </c>
      <c r="D49" s="44">
        <v>182.37</v>
      </c>
      <c r="E49" s="44">
        <v>418.72</v>
      </c>
      <c r="F49" s="44">
        <v>660.69</v>
      </c>
      <c r="G49" s="44">
        <v>608.71</v>
      </c>
      <c r="H49" s="44">
        <v>158.72</v>
      </c>
      <c r="I49" s="44">
        <v>1965.65</v>
      </c>
      <c r="J49" s="44">
        <v>551.28</v>
      </c>
      <c r="K49" s="44">
        <v>1774.15</v>
      </c>
      <c r="L49" s="44">
        <v>1533.97</v>
      </c>
      <c r="M49" s="45">
        <v>852.91</v>
      </c>
      <c r="N49" s="45">
        <v>1966.78</v>
      </c>
      <c r="O49" s="45">
        <v>877.3</v>
      </c>
      <c r="P49" s="45">
        <v>609.62</v>
      </c>
      <c r="Q49" s="45">
        <v>156.84</v>
      </c>
      <c r="R49" s="45">
        <v>579.52</v>
      </c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14333.77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64.58</v>
      </c>
      <c r="C53" s="44">
        <v>22.74</v>
      </c>
      <c r="D53" s="44">
        <v>24.61</v>
      </c>
      <c r="E53" s="44"/>
      <c r="F53" s="44"/>
      <c r="G53" s="44"/>
      <c r="H53" s="44"/>
      <c r="I53" s="44">
        <v>80.099999999999994</v>
      </c>
      <c r="J53" s="44">
        <v>112.15</v>
      </c>
      <c r="K53" s="44">
        <v>145.31</v>
      </c>
      <c r="L53" s="44">
        <v>355.87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805.3599999999999</v>
      </c>
    </row>
    <row r="54" spans="1:34" x14ac:dyDescent="0.25">
      <c r="A54" s="17" t="s">
        <v>114</v>
      </c>
      <c r="B54" s="44"/>
      <c r="C54" s="44">
        <v>1.43</v>
      </c>
      <c r="D54" s="44"/>
      <c r="E54" s="44">
        <v>237.05</v>
      </c>
      <c r="F54" s="44">
        <v>58.88</v>
      </c>
      <c r="G54" s="44">
        <v>47.13</v>
      </c>
      <c r="H54" s="44"/>
      <c r="I54" s="44">
        <v>1.07</v>
      </c>
      <c r="J54" s="44"/>
      <c r="K54" s="44"/>
      <c r="L54" s="44"/>
      <c r="M54" s="45"/>
      <c r="N54" s="45"/>
      <c r="O54" s="45"/>
      <c r="P54" s="45">
        <v>14.01</v>
      </c>
      <c r="Q54" s="45">
        <v>20.11</v>
      </c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379.68</v>
      </c>
    </row>
    <row r="55" spans="1:34" x14ac:dyDescent="0.25">
      <c r="A55" s="17" t="s">
        <v>52</v>
      </c>
      <c r="B55" s="44">
        <v>42.71</v>
      </c>
      <c r="C55" s="44">
        <v>306.68</v>
      </c>
      <c r="D55" s="44">
        <v>20</v>
      </c>
      <c r="E55" s="44"/>
      <c r="F55" s="44"/>
      <c r="G55" s="44">
        <v>209.08</v>
      </c>
      <c r="H55" s="44"/>
      <c r="I55" s="44">
        <v>21.5</v>
      </c>
      <c r="J55" s="44"/>
      <c r="K55" s="44"/>
      <c r="L55" s="44">
        <v>1.68</v>
      </c>
      <c r="M55" s="45">
        <v>41.13</v>
      </c>
      <c r="N55" s="45">
        <v>3.17</v>
      </c>
      <c r="O55" s="45">
        <v>123.48</v>
      </c>
      <c r="P55" s="45"/>
      <c r="Q55" s="45"/>
      <c r="R55" s="45">
        <v>39.97</v>
      </c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809.4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1419.5236</v>
      </c>
      <c r="C64" s="53">
        <f t="shared" ref="C64:AG64" si="61">+C15+C23+C31+C39+C47+C48+C49+C50+C51+C52+C53+C54+C55+C56+C57+C58+C59+C60+C61+C62+C63</f>
        <v>2491.6099999999997</v>
      </c>
      <c r="D64" s="53">
        <f t="shared" si="61"/>
        <v>1077.3371999999999</v>
      </c>
      <c r="E64" s="53">
        <f t="shared" si="61"/>
        <v>2664.8692000000001</v>
      </c>
      <c r="F64" s="53">
        <f t="shared" si="61"/>
        <v>2649.55</v>
      </c>
      <c r="G64" s="53">
        <f t="shared" si="61"/>
        <v>1884.08</v>
      </c>
      <c r="H64" s="53">
        <f t="shared" si="61"/>
        <v>332</v>
      </c>
      <c r="I64" s="53">
        <f t="shared" si="61"/>
        <v>4404.9254000000001</v>
      </c>
      <c r="J64" s="53">
        <f t="shared" si="61"/>
        <v>2591.3182000000002</v>
      </c>
      <c r="K64" s="53">
        <f t="shared" si="61"/>
        <v>6366.1638000000012</v>
      </c>
      <c r="L64" s="53">
        <f t="shared" si="61"/>
        <v>4096.7728000000006</v>
      </c>
      <c r="M64" s="53">
        <f t="shared" si="61"/>
        <v>2278.5616</v>
      </c>
      <c r="N64" s="53">
        <f t="shared" si="61"/>
        <v>6013.6974</v>
      </c>
      <c r="O64" s="53">
        <f t="shared" si="61"/>
        <v>5674.9741999999997</v>
      </c>
      <c r="P64" s="53">
        <f t="shared" si="61"/>
        <v>1447.93</v>
      </c>
      <c r="Q64" s="53">
        <f t="shared" si="61"/>
        <v>460.69159999999999</v>
      </c>
      <c r="R64" s="53">
        <f t="shared" si="61"/>
        <v>2040.6944000000001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47894.699399999998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3 D</v>
      </c>
      <c r="D66" s="55" t="str">
        <f t="shared" ref="D66:AG66" si="62">D11</f>
        <v>CAJA 4 D</v>
      </c>
      <c r="E66" s="55" t="str">
        <f t="shared" si="62"/>
        <v>CAJA 5 D</v>
      </c>
      <c r="F66" s="55" t="str">
        <f t="shared" si="62"/>
        <v>CAJA 6 D</v>
      </c>
      <c r="G66" s="55" t="str">
        <f t="shared" si="62"/>
        <v>CAJA 7 D</v>
      </c>
      <c r="H66" s="55" t="str">
        <f t="shared" si="62"/>
        <v>CAJA 12 D</v>
      </c>
      <c r="I66" s="55" t="str">
        <f t="shared" si="62"/>
        <v>CAJA 1 N</v>
      </c>
      <c r="J66" s="55" t="str">
        <f t="shared" si="62"/>
        <v>CAJA 2 N</v>
      </c>
      <c r="K66" s="55" t="str">
        <f t="shared" si="62"/>
        <v>CAJA 3 N</v>
      </c>
      <c r="L66" s="55" t="str">
        <f t="shared" si="62"/>
        <v>CAJA 4 D</v>
      </c>
      <c r="M66" s="55" t="str">
        <f t="shared" si="62"/>
        <v>CAJA 6 N</v>
      </c>
      <c r="N66" s="55" t="str">
        <f t="shared" si="62"/>
        <v>CAJA 8 N</v>
      </c>
      <c r="O66" s="55" t="str">
        <f t="shared" si="62"/>
        <v>CAJA 9 N</v>
      </c>
      <c r="P66" s="55" t="str">
        <f t="shared" si="62"/>
        <v>CAJA 12 N</v>
      </c>
      <c r="Q66" s="55" t="str">
        <f t="shared" si="62"/>
        <v>CAJA 14 N</v>
      </c>
      <c r="R66" s="55" t="str">
        <f t="shared" si="62"/>
        <v>CAJA 15 N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1416.56</v>
      </c>
      <c r="C67" s="57">
        <f t="shared" ref="C67:L67" si="63">C12</f>
        <v>2487.66</v>
      </c>
      <c r="D67" s="57">
        <f t="shared" si="63"/>
        <v>1078.96</v>
      </c>
      <c r="E67" s="57">
        <f t="shared" si="63"/>
        <v>2661.51</v>
      </c>
      <c r="F67" s="57">
        <f t="shared" si="63"/>
        <v>2648.48</v>
      </c>
      <c r="G67" s="57">
        <f t="shared" si="63"/>
        <v>1882.72</v>
      </c>
      <c r="H67" s="57">
        <f t="shared" si="63"/>
        <v>334.41</v>
      </c>
      <c r="I67" s="57">
        <f t="shared" si="63"/>
        <v>4405.95</v>
      </c>
      <c r="J67" s="57">
        <f t="shared" si="63"/>
        <v>2588.4</v>
      </c>
      <c r="K67" s="57">
        <f t="shared" si="63"/>
        <v>6336.86</v>
      </c>
      <c r="L67" s="57">
        <f t="shared" si="63"/>
        <v>4089.19</v>
      </c>
      <c r="M67" s="57">
        <f t="shared" ref="M67:AG67" si="64">M12</f>
        <v>2251.34</v>
      </c>
      <c r="N67" s="57">
        <f t="shared" si="64"/>
        <v>5973.92</v>
      </c>
      <c r="O67" s="57">
        <f t="shared" si="64"/>
        <v>5675.2</v>
      </c>
      <c r="P67" s="57">
        <f t="shared" si="64"/>
        <v>1445.38</v>
      </c>
      <c r="Q67" s="57">
        <f t="shared" si="64"/>
        <v>458.13</v>
      </c>
      <c r="R67" s="57">
        <f t="shared" si="64"/>
        <v>2015.42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47750.089999999989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1416.56</v>
      </c>
      <c r="C69" s="59">
        <f t="shared" ref="C69:L69" si="67">+C67+C68</f>
        <v>2487.66</v>
      </c>
      <c r="D69" s="59">
        <f t="shared" si="67"/>
        <v>1078.96</v>
      </c>
      <c r="E69" s="59">
        <f t="shared" si="67"/>
        <v>2661.51</v>
      </c>
      <c r="F69" s="59">
        <f t="shared" si="67"/>
        <v>2648.48</v>
      </c>
      <c r="G69" s="59">
        <f t="shared" si="67"/>
        <v>1882.72</v>
      </c>
      <c r="H69" s="59">
        <f t="shared" si="67"/>
        <v>334.41</v>
      </c>
      <c r="I69" s="59">
        <f t="shared" si="67"/>
        <v>4405.95</v>
      </c>
      <c r="J69" s="59">
        <f t="shared" si="67"/>
        <v>2588.4</v>
      </c>
      <c r="K69" s="59">
        <f t="shared" si="67"/>
        <v>6336.86</v>
      </c>
      <c r="L69" s="59">
        <f t="shared" si="67"/>
        <v>4089.19</v>
      </c>
      <c r="M69" s="59">
        <f t="shared" ref="M69:AG69" si="68">+M67+M68</f>
        <v>2251.34</v>
      </c>
      <c r="N69" s="59">
        <f t="shared" si="68"/>
        <v>5973.92</v>
      </c>
      <c r="O69" s="59">
        <f t="shared" si="68"/>
        <v>5675.2</v>
      </c>
      <c r="P69" s="59">
        <f t="shared" si="68"/>
        <v>1445.38</v>
      </c>
      <c r="Q69" s="59">
        <f t="shared" si="68"/>
        <v>458.13</v>
      </c>
      <c r="R69" s="59">
        <f t="shared" si="68"/>
        <v>2015.42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47750.089999999989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2.9636000000000422</v>
      </c>
      <c r="C70" s="57">
        <f t="shared" si="69"/>
        <v>3.9499999999998181</v>
      </c>
      <c r="D70" s="57">
        <f t="shared" si="69"/>
        <v>-1.6228000000000975</v>
      </c>
      <c r="E70" s="57">
        <f t="shared" si="69"/>
        <v>3.3591999999998734</v>
      </c>
      <c r="F70" s="57">
        <f t="shared" si="69"/>
        <v>1.0700000000001637</v>
      </c>
      <c r="G70" s="57">
        <f t="shared" si="69"/>
        <v>1.3599999999999</v>
      </c>
      <c r="H70" s="57">
        <f t="shared" si="69"/>
        <v>-2.410000000000025</v>
      </c>
      <c r="I70" s="57">
        <f t="shared" si="69"/>
        <v>-1.0245999999997366</v>
      </c>
      <c r="J70" s="57">
        <f t="shared" si="69"/>
        <v>2.9182000000000698</v>
      </c>
      <c r="K70" s="57">
        <f t="shared" si="69"/>
        <v>29.303800000001502</v>
      </c>
      <c r="L70" s="57">
        <f t="shared" si="69"/>
        <v>7.5828000000005886</v>
      </c>
      <c r="M70" s="57">
        <f t="shared" ref="M70:AG70" si="70">+M64-M69</f>
        <v>27.221599999999853</v>
      </c>
      <c r="N70" s="57">
        <f t="shared" si="70"/>
        <v>39.777399999999943</v>
      </c>
      <c r="O70" s="57">
        <f t="shared" si="70"/>
        <v>-0.22580000000016298</v>
      </c>
      <c r="P70" s="57">
        <f t="shared" si="70"/>
        <v>2.5499999999999545</v>
      </c>
      <c r="Q70" s="57">
        <f t="shared" si="70"/>
        <v>2.5615999999999985</v>
      </c>
      <c r="R70" s="57">
        <f t="shared" si="70"/>
        <v>25.274400000000014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144.6094000000017</v>
      </c>
    </row>
    <row r="71" spans="1:34" ht="101.25" customHeight="1" x14ac:dyDescent="0.25">
      <c r="A71" s="77" t="s">
        <v>96</v>
      </c>
      <c r="B71" s="14"/>
      <c r="C71" s="14"/>
      <c r="D71" s="14" t="s">
        <v>123</v>
      </c>
      <c r="E71" s="14"/>
      <c r="F71" s="14"/>
      <c r="G71" s="14"/>
      <c r="H71" s="14"/>
      <c r="I71" s="14"/>
      <c r="J71" s="14"/>
      <c r="K71" s="14" t="s">
        <v>125</v>
      </c>
      <c r="L71" s="14"/>
      <c r="M71" s="29" t="s">
        <v>126</v>
      </c>
      <c r="N71" s="29" t="s">
        <v>127</v>
      </c>
      <c r="O71" s="29"/>
      <c r="P71" s="29"/>
      <c r="Q71" s="29" t="s">
        <v>128</v>
      </c>
      <c r="R71" s="29" t="s">
        <v>129</v>
      </c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D72" s="12" t="s">
        <v>124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D32" activePane="bottomRight" state="frozen"/>
      <selection pane="topRight" activeCell="B1" sqref="B1"/>
      <selection pane="bottomLeft" activeCell="A5" sqref="A5"/>
      <selection pane="bottomRight" activeCell="AI53" sqref="AI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4.62</v>
      </c>
      <c r="C8" s="1" t="s">
        <v>38</v>
      </c>
      <c r="D8" s="2">
        <v>4.62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58</v>
      </c>
      <c r="D11" s="5" t="s">
        <v>59</v>
      </c>
      <c r="E11" s="5" t="s">
        <v>61</v>
      </c>
      <c r="F11" s="5" t="s">
        <v>63</v>
      </c>
      <c r="G11" s="5" t="s">
        <v>67</v>
      </c>
      <c r="H11" s="5" t="s">
        <v>69</v>
      </c>
      <c r="I11" s="5" t="s">
        <v>54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1042.94</v>
      </c>
      <c r="C12" s="26">
        <v>1600.77</v>
      </c>
      <c r="D12" s="26">
        <v>1151.1400000000001</v>
      </c>
      <c r="E12" s="26">
        <v>1352.38</v>
      </c>
      <c r="F12" s="26">
        <v>82.3</v>
      </c>
      <c r="G12" s="26">
        <v>655.78</v>
      </c>
      <c r="H12" s="26">
        <v>762.73</v>
      </c>
      <c r="I12" s="26">
        <v>2091.94</v>
      </c>
      <c r="J12" s="26">
        <v>2320.44</v>
      </c>
      <c r="K12" s="26">
        <v>2096.21</v>
      </c>
      <c r="L12" s="26">
        <v>2183.9899999999998</v>
      </c>
      <c r="M12" s="26">
        <v>1958.03</v>
      </c>
      <c r="N12" s="26">
        <v>1705.62</v>
      </c>
      <c r="O12" s="26">
        <v>1063.93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20068.2</v>
      </c>
      <c r="AI12" s="26">
        <v>20068.189999999999</v>
      </c>
      <c r="AJ12" s="69">
        <f>+AI12-AH12</f>
        <v>-1.0000000002037268E-2</v>
      </c>
    </row>
    <row r="13" spans="1:36" ht="19.5" customHeight="1" x14ac:dyDescent="0.25">
      <c r="A13" s="25" t="s">
        <v>117</v>
      </c>
      <c r="B13" s="26">
        <v>1.5</v>
      </c>
      <c r="C13" s="26"/>
      <c r="D13" s="26"/>
      <c r="E13" s="26"/>
      <c r="F13" s="26">
        <v>0</v>
      </c>
      <c r="G13" s="26"/>
      <c r="H13" s="26"/>
      <c r="I13" s="26">
        <v>24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25.5</v>
      </c>
      <c r="AI13" s="26"/>
      <c r="AJ13" s="69">
        <f>+AI13-AH13</f>
        <v>-25.5</v>
      </c>
    </row>
    <row r="14" spans="1:36" ht="19.5" customHeight="1" x14ac:dyDescent="0.25">
      <c r="A14" s="25" t="s">
        <v>118</v>
      </c>
      <c r="B14" s="26">
        <v>24</v>
      </c>
      <c r="C14" s="26"/>
      <c r="D14" s="26"/>
      <c r="E14" s="26"/>
      <c r="F14" s="26"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24</v>
      </c>
      <c r="AI14" s="26"/>
      <c r="AJ14" s="69">
        <f>+AI14-AH14</f>
        <v>-24</v>
      </c>
    </row>
    <row r="15" spans="1:36" x14ac:dyDescent="0.25">
      <c r="A15" s="13" t="s">
        <v>0</v>
      </c>
      <c r="B15" s="23">
        <v>21.15</v>
      </c>
      <c r="C15" s="23">
        <v>11.6</v>
      </c>
      <c r="D15" s="23">
        <v>20.9</v>
      </c>
      <c r="E15" s="23">
        <v>147.69999999999999</v>
      </c>
      <c r="F15" s="23">
        <v>0</v>
      </c>
      <c r="G15" s="23">
        <v>0</v>
      </c>
      <c r="H15" s="23">
        <v>33.75</v>
      </c>
      <c r="I15" s="23">
        <v>126</v>
      </c>
      <c r="J15" s="23">
        <v>7.1</v>
      </c>
      <c r="K15" s="23"/>
      <c r="L15" s="23">
        <v>41.9</v>
      </c>
      <c r="M15" s="23"/>
      <c r="N15" s="23">
        <v>110.5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520.6</v>
      </c>
    </row>
    <row r="16" spans="1:36" s="32" customFormat="1" x14ac:dyDescent="0.25">
      <c r="A16" s="30" t="s">
        <v>20</v>
      </c>
      <c r="B16" s="31">
        <v>83</v>
      </c>
      <c r="C16" s="31">
        <v>151</v>
      </c>
      <c r="D16" s="31">
        <v>54</v>
      </c>
      <c r="E16" s="31">
        <v>162</v>
      </c>
      <c r="F16" s="31">
        <v>1</v>
      </c>
      <c r="G16" s="31">
        <v>86</v>
      </c>
      <c r="H16" s="31">
        <v>45</v>
      </c>
      <c r="I16" s="31">
        <v>233</v>
      </c>
      <c r="J16" s="31">
        <v>305</v>
      </c>
      <c r="K16" s="31">
        <v>287</v>
      </c>
      <c r="L16" s="31">
        <v>288</v>
      </c>
      <c r="M16" s="31">
        <v>236</v>
      </c>
      <c r="N16" s="31">
        <v>171</v>
      </c>
      <c r="O16" s="31">
        <v>84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2186</v>
      </c>
      <c r="AJ16" s="70"/>
    </row>
    <row r="17" spans="1:36" s="47" customFormat="1" x14ac:dyDescent="0.25">
      <c r="A17" s="46" t="s">
        <v>27</v>
      </c>
      <c r="B17" s="22">
        <f>B16*$B$8</f>
        <v>383.46000000000004</v>
      </c>
      <c r="C17" s="22">
        <f>C16*$B$8</f>
        <v>697.62</v>
      </c>
      <c r="D17" s="22">
        <f t="shared" ref="D17:AG17" si="2">D16*$B$8</f>
        <v>249.48000000000002</v>
      </c>
      <c r="E17" s="22">
        <f t="shared" si="2"/>
        <v>748.44</v>
      </c>
      <c r="F17" s="22">
        <f t="shared" si="2"/>
        <v>4.62</v>
      </c>
      <c r="G17" s="22">
        <f t="shared" si="2"/>
        <v>397.32</v>
      </c>
      <c r="H17" s="22">
        <f t="shared" si="2"/>
        <v>207.9</v>
      </c>
      <c r="I17" s="22">
        <f t="shared" si="2"/>
        <v>1076.46</v>
      </c>
      <c r="J17" s="22">
        <f t="shared" si="2"/>
        <v>1409.1000000000001</v>
      </c>
      <c r="K17" s="22">
        <f t="shared" si="2"/>
        <v>1325.94</v>
      </c>
      <c r="L17" s="22">
        <f t="shared" si="2"/>
        <v>1330.56</v>
      </c>
      <c r="M17" s="22">
        <f t="shared" si="2"/>
        <v>1090.32</v>
      </c>
      <c r="N17" s="22">
        <f t="shared" si="2"/>
        <v>790.02</v>
      </c>
      <c r="O17" s="22">
        <f t="shared" si="2"/>
        <v>388.08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10099.32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83</v>
      </c>
      <c r="C22" s="20">
        <f t="shared" ref="C22:AG23" si="5">+C16+C18+C20</f>
        <v>151</v>
      </c>
      <c r="D22" s="20">
        <f t="shared" si="5"/>
        <v>54</v>
      </c>
      <c r="E22" s="20">
        <f t="shared" si="5"/>
        <v>162</v>
      </c>
      <c r="F22" s="20">
        <f t="shared" si="5"/>
        <v>1</v>
      </c>
      <c r="G22" s="20">
        <f t="shared" si="5"/>
        <v>86</v>
      </c>
      <c r="H22" s="20">
        <f t="shared" si="5"/>
        <v>45</v>
      </c>
      <c r="I22" s="20">
        <f t="shared" si="5"/>
        <v>233</v>
      </c>
      <c r="J22" s="20">
        <f t="shared" si="5"/>
        <v>305</v>
      </c>
      <c r="K22" s="20">
        <f t="shared" si="5"/>
        <v>287</v>
      </c>
      <c r="L22" s="20">
        <f t="shared" si="5"/>
        <v>288</v>
      </c>
      <c r="M22" s="20">
        <f t="shared" si="5"/>
        <v>236</v>
      </c>
      <c r="N22" s="20">
        <f t="shared" si="5"/>
        <v>171</v>
      </c>
      <c r="O22" s="20">
        <f t="shared" si="5"/>
        <v>84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2186</v>
      </c>
    </row>
    <row r="23" spans="1:36" s="47" customFormat="1" x14ac:dyDescent="0.25">
      <c r="A23" s="48" t="s">
        <v>26</v>
      </c>
      <c r="B23" s="19">
        <f>+B17+B19+B21</f>
        <v>383.46000000000004</v>
      </c>
      <c r="C23" s="19">
        <f t="shared" si="5"/>
        <v>697.62</v>
      </c>
      <c r="D23" s="19">
        <f t="shared" si="5"/>
        <v>249.48000000000002</v>
      </c>
      <c r="E23" s="19">
        <f t="shared" si="5"/>
        <v>748.44</v>
      </c>
      <c r="F23" s="19">
        <f t="shared" si="5"/>
        <v>4.62</v>
      </c>
      <c r="G23" s="19">
        <f t="shared" si="5"/>
        <v>397.32</v>
      </c>
      <c r="H23" s="19">
        <f t="shared" si="5"/>
        <v>207.9</v>
      </c>
      <c r="I23" s="19">
        <f t="shared" si="5"/>
        <v>1076.46</v>
      </c>
      <c r="J23" s="19">
        <f t="shared" si="5"/>
        <v>1409.1000000000001</v>
      </c>
      <c r="K23" s="19">
        <f t="shared" si="5"/>
        <v>1325.94</v>
      </c>
      <c r="L23" s="19">
        <f t="shared" si="5"/>
        <v>1330.56</v>
      </c>
      <c r="M23" s="19">
        <f t="shared" si="5"/>
        <v>1090.32</v>
      </c>
      <c r="N23" s="19">
        <f t="shared" si="5"/>
        <v>790.02</v>
      </c>
      <c r="O23" s="19">
        <f t="shared" si="5"/>
        <v>388.08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10099.32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>
        <v>20</v>
      </c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92.4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92.4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20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92.4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92.4</v>
      </c>
    </row>
    <row r="40" spans="1:34" x14ac:dyDescent="0.25">
      <c r="A40" s="13" t="s">
        <v>43</v>
      </c>
      <c r="B40" s="36"/>
      <c r="C40" s="36">
        <v>10.95</v>
      </c>
      <c r="D40" s="36"/>
      <c r="E40" s="36"/>
      <c r="F40" s="36"/>
      <c r="G40" s="36"/>
      <c r="H40" s="36"/>
      <c r="I40" s="36"/>
      <c r="J40" s="36">
        <v>6.9</v>
      </c>
      <c r="K40" s="36">
        <v>4.97</v>
      </c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22.82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50.588999999999999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31.878000000000004</v>
      </c>
      <c r="K41" s="22">
        <f t="shared" si="16"/>
        <v>22.961400000000001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105.4284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10.95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6.9</v>
      </c>
      <c r="K46" s="20">
        <f t="shared" si="19"/>
        <v>4.97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22.82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50.588999999999999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31.878000000000004</v>
      </c>
      <c r="K47" s="19">
        <f t="shared" si="19"/>
        <v>22.961400000000001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105.4284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340.18</v>
      </c>
      <c r="C49" s="44">
        <v>453.57</v>
      </c>
      <c r="D49" s="44">
        <v>219.63</v>
      </c>
      <c r="E49" s="44">
        <v>446.32</v>
      </c>
      <c r="F49" s="44">
        <v>77.849999999999994</v>
      </c>
      <c r="G49" s="44">
        <v>170.66</v>
      </c>
      <c r="H49" s="44">
        <v>115.18</v>
      </c>
      <c r="I49" s="44">
        <v>837.02</v>
      </c>
      <c r="J49" s="44">
        <v>691.88</v>
      </c>
      <c r="K49" s="44">
        <v>597.35</v>
      </c>
      <c r="L49" s="44">
        <v>748.83</v>
      </c>
      <c r="M49" s="45">
        <v>715.88</v>
      </c>
      <c r="N49" s="45">
        <v>777.58</v>
      </c>
      <c r="O49" s="45">
        <v>263.69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6455.62</v>
      </c>
    </row>
    <row r="50" spans="1:34" x14ac:dyDescent="0.25">
      <c r="A50" s="17" t="s">
        <v>1</v>
      </c>
      <c r="B50" s="44">
        <v>203.16</v>
      </c>
      <c r="C50" s="44"/>
      <c r="D50" s="44">
        <v>491.07</v>
      </c>
      <c r="E50" s="44"/>
      <c r="F50" s="44"/>
      <c r="G50" s="44"/>
      <c r="H50" s="44">
        <v>308.89</v>
      </c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1003.12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126.78</v>
      </c>
      <c r="C53" s="44">
        <v>208.09</v>
      </c>
      <c r="D53" s="44">
        <v>172.83</v>
      </c>
      <c r="E53" s="44"/>
      <c r="F53" s="44">
        <v>0</v>
      </c>
      <c r="G53" s="44"/>
      <c r="H53" s="44">
        <v>99.39</v>
      </c>
      <c r="I53" s="44"/>
      <c r="J53" s="44">
        <v>170.13</v>
      </c>
      <c r="K53" s="44"/>
      <c r="L53" s="44"/>
      <c r="M53" s="45">
        <v>158.54</v>
      </c>
      <c r="N53" s="45"/>
      <c r="O53" s="45">
        <v>431.29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1367.05</v>
      </c>
    </row>
    <row r="54" spans="1:34" x14ac:dyDescent="0.25">
      <c r="A54" s="17" t="s">
        <v>114</v>
      </c>
      <c r="B54" s="44"/>
      <c r="C54" s="44">
        <v>180.52</v>
      </c>
      <c r="D54" s="44"/>
      <c r="E54" s="44">
        <v>14.4</v>
      </c>
      <c r="F54" s="44"/>
      <c r="G54" s="44"/>
      <c r="H54" s="44"/>
      <c r="I54" s="44">
        <v>18.45</v>
      </c>
      <c r="J54" s="44"/>
      <c r="K54" s="44">
        <v>38.39</v>
      </c>
      <c r="L54" s="44">
        <v>15.44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267.2</v>
      </c>
    </row>
    <row r="55" spans="1:34" x14ac:dyDescent="0.25">
      <c r="A55" s="17" t="s">
        <v>52</v>
      </c>
      <c r="B55" s="44">
        <v>0</v>
      </c>
      <c r="C55" s="44"/>
      <c r="D55" s="44">
        <v>0</v>
      </c>
      <c r="E55" s="44">
        <v>0</v>
      </c>
      <c r="F55" s="44"/>
      <c r="G55" s="44"/>
      <c r="H55" s="44"/>
      <c r="I55" s="44">
        <v>59.94</v>
      </c>
      <c r="J55" s="44">
        <v>15.01</v>
      </c>
      <c r="K55" s="44">
        <v>143.12</v>
      </c>
      <c r="L55" s="44">
        <v>49.11</v>
      </c>
      <c r="M55" s="45">
        <v>20.74</v>
      </c>
      <c r="N55" s="45">
        <v>29.54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317.46000000000004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1074.73</v>
      </c>
      <c r="C64" s="53">
        <f t="shared" ref="C64:AG64" si="21">+C15+C23+C31+C39+C47+C48+C49+C50+C51+C52+C53+C54+C55+C56+C57+C58+C59+C60+C61+C62+C63</f>
        <v>1601.9889999999998</v>
      </c>
      <c r="D64" s="53">
        <f t="shared" si="21"/>
        <v>1153.9099999999999</v>
      </c>
      <c r="E64" s="53">
        <f t="shared" si="21"/>
        <v>1356.8600000000001</v>
      </c>
      <c r="F64" s="53">
        <f t="shared" si="21"/>
        <v>82.47</v>
      </c>
      <c r="G64" s="53">
        <f t="shared" si="21"/>
        <v>660.38</v>
      </c>
      <c r="H64" s="53">
        <f t="shared" si="21"/>
        <v>765.11</v>
      </c>
      <c r="I64" s="53">
        <f t="shared" si="21"/>
        <v>2117.87</v>
      </c>
      <c r="J64" s="53">
        <f t="shared" si="21"/>
        <v>2325.0980000000004</v>
      </c>
      <c r="K64" s="53">
        <f t="shared" si="21"/>
        <v>2127.7614000000003</v>
      </c>
      <c r="L64" s="53">
        <f t="shared" si="21"/>
        <v>2185.84</v>
      </c>
      <c r="M64" s="53">
        <f t="shared" si="21"/>
        <v>1985.4799999999998</v>
      </c>
      <c r="N64" s="53">
        <f t="shared" si="21"/>
        <v>1707.6399999999999</v>
      </c>
      <c r="O64" s="53">
        <f t="shared" si="21"/>
        <v>1083.06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20228.198400000001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N</v>
      </c>
      <c r="D66" s="55" t="str">
        <f t="shared" ref="D66:AG67" si="22">D11</f>
        <v>CAJA 4 D</v>
      </c>
      <c r="E66" s="55" t="str">
        <f t="shared" si="22"/>
        <v>CAJA 5 D</v>
      </c>
      <c r="F66" s="55" t="str">
        <f t="shared" si="22"/>
        <v>CAJA 6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6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1042.94</v>
      </c>
      <c r="C67" s="57">
        <f t="shared" ref="C67:L67" si="23">C12</f>
        <v>1600.77</v>
      </c>
      <c r="D67" s="57">
        <f t="shared" si="23"/>
        <v>1151.1400000000001</v>
      </c>
      <c r="E67" s="57">
        <f t="shared" si="23"/>
        <v>1352.38</v>
      </c>
      <c r="F67" s="57">
        <f t="shared" si="23"/>
        <v>82.3</v>
      </c>
      <c r="G67" s="57">
        <f t="shared" si="23"/>
        <v>655.78</v>
      </c>
      <c r="H67" s="57">
        <f t="shared" si="23"/>
        <v>762.73</v>
      </c>
      <c r="I67" s="57">
        <f t="shared" si="23"/>
        <v>2091.94</v>
      </c>
      <c r="J67" s="57">
        <f t="shared" si="23"/>
        <v>2320.44</v>
      </c>
      <c r="K67" s="57">
        <f t="shared" si="23"/>
        <v>2096.21</v>
      </c>
      <c r="L67" s="57">
        <f t="shared" si="23"/>
        <v>2183.9899999999998</v>
      </c>
      <c r="M67" s="57">
        <f t="shared" si="22"/>
        <v>1958.03</v>
      </c>
      <c r="N67" s="57">
        <f t="shared" si="22"/>
        <v>1705.62</v>
      </c>
      <c r="O67" s="57">
        <f t="shared" si="22"/>
        <v>1063.93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20068.2</v>
      </c>
    </row>
    <row r="68" spans="1:34" s="47" customFormat="1" x14ac:dyDescent="0.25">
      <c r="A68" s="58" t="s">
        <v>93</v>
      </c>
      <c r="B68" s="59">
        <f t="shared" ref="B68:AG68" si="24">+B13+B14</f>
        <v>25.5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24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49.5</v>
      </c>
    </row>
    <row r="69" spans="1:34" s="47" customFormat="1" x14ac:dyDescent="0.25">
      <c r="A69" s="58" t="s">
        <v>94</v>
      </c>
      <c r="B69" s="59">
        <f>+B67+B68</f>
        <v>1068.44</v>
      </c>
      <c r="C69" s="59">
        <f t="shared" ref="C69:AG69" si="25">+C67+C68</f>
        <v>1600.77</v>
      </c>
      <c r="D69" s="59">
        <f t="shared" si="25"/>
        <v>1151.1400000000001</v>
      </c>
      <c r="E69" s="59">
        <f t="shared" si="25"/>
        <v>1352.38</v>
      </c>
      <c r="F69" s="59">
        <f t="shared" si="25"/>
        <v>82.3</v>
      </c>
      <c r="G69" s="59">
        <f t="shared" si="25"/>
        <v>655.78</v>
      </c>
      <c r="H69" s="59">
        <f t="shared" si="25"/>
        <v>762.73</v>
      </c>
      <c r="I69" s="59">
        <f t="shared" si="25"/>
        <v>2115.94</v>
      </c>
      <c r="J69" s="59">
        <f t="shared" si="25"/>
        <v>2320.44</v>
      </c>
      <c r="K69" s="59">
        <f t="shared" si="25"/>
        <v>2096.21</v>
      </c>
      <c r="L69" s="59">
        <f t="shared" si="25"/>
        <v>2183.9899999999998</v>
      </c>
      <c r="M69" s="59">
        <f t="shared" si="25"/>
        <v>1958.03</v>
      </c>
      <c r="N69" s="59">
        <f t="shared" si="25"/>
        <v>1705.62</v>
      </c>
      <c r="O69" s="59">
        <f t="shared" si="25"/>
        <v>1063.93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20117.7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6.2899999999999636</v>
      </c>
      <c r="C70" s="57">
        <f t="shared" si="26"/>
        <v>1.2189999999998236</v>
      </c>
      <c r="D70" s="57">
        <f t="shared" si="26"/>
        <v>2.7699999999997544</v>
      </c>
      <c r="E70" s="57">
        <f t="shared" si="26"/>
        <v>4.4800000000000182</v>
      </c>
      <c r="F70" s="57">
        <f t="shared" si="26"/>
        <v>0.17000000000000171</v>
      </c>
      <c r="G70" s="57">
        <f t="shared" si="26"/>
        <v>4.6000000000000227</v>
      </c>
      <c r="H70" s="57">
        <f t="shared" si="26"/>
        <v>2.3799999999999955</v>
      </c>
      <c r="I70" s="57">
        <f t="shared" si="26"/>
        <v>1.9299999999998363</v>
      </c>
      <c r="J70" s="57">
        <f t="shared" si="26"/>
        <v>4.6580000000003565</v>
      </c>
      <c r="K70" s="57">
        <f t="shared" si="26"/>
        <v>31.551400000000285</v>
      </c>
      <c r="L70" s="57">
        <f t="shared" si="26"/>
        <v>1.8500000000003638</v>
      </c>
      <c r="M70" s="57">
        <f t="shared" si="26"/>
        <v>27.449999999999818</v>
      </c>
      <c r="N70" s="57">
        <f t="shared" si="26"/>
        <v>2.0199999999999818</v>
      </c>
      <c r="O70" s="57">
        <f t="shared" si="26"/>
        <v>19.129999999999882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110.4984000000001</v>
      </c>
    </row>
    <row r="71" spans="1:34" ht="112.5" customHeight="1" x14ac:dyDescent="0.25">
      <c r="A71" s="77" t="s">
        <v>96</v>
      </c>
      <c r="B71" s="14"/>
      <c r="C71" s="14"/>
      <c r="D71" s="14"/>
      <c r="E71" s="14" t="s">
        <v>130</v>
      </c>
      <c r="F71" s="14"/>
      <c r="G71" s="14" t="s">
        <v>131</v>
      </c>
      <c r="H71" s="14"/>
      <c r="I71" s="14"/>
      <c r="J71" s="14"/>
      <c r="K71" s="14" t="s">
        <v>132</v>
      </c>
      <c r="L71" s="14"/>
      <c r="M71" s="29" t="s">
        <v>133</v>
      </c>
      <c r="N71" s="29"/>
      <c r="O71" s="29" t="s">
        <v>134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AH66" sqref="AH6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4.62</v>
      </c>
      <c r="C8" s="1" t="s">
        <v>38</v>
      </c>
      <c r="D8" s="2">
        <v>4.62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53</v>
      </c>
      <c r="D11" s="5" t="s">
        <v>56</v>
      </c>
      <c r="E11" s="5" t="s">
        <v>58</v>
      </c>
      <c r="F11" s="5" t="s">
        <v>59</v>
      </c>
      <c r="G11" s="5" t="s">
        <v>60</v>
      </c>
      <c r="H11" s="5" t="s">
        <v>62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1538.06</v>
      </c>
      <c r="C12" s="26">
        <v>1554.06</v>
      </c>
      <c r="D12" s="26">
        <v>2151.15</v>
      </c>
      <c r="E12" s="26">
        <v>1291.93</v>
      </c>
      <c r="F12" s="26">
        <v>701.73</v>
      </c>
      <c r="G12" s="26">
        <v>327.91</v>
      </c>
      <c r="H12" s="26">
        <v>193.29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7758.13</v>
      </c>
      <c r="AI12" s="26">
        <v>7758.13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43.7</v>
      </c>
      <c r="C15" s="23">
        <v>71.3</v>
      </c>
      <c r="D15" s="23">
        <v>118.5</v>
      </c>
      <c r="E15" s="23"/>
      <c r="F15" s="23"/>
      <c r="G15" s="23"/>
      <c r="H15" s="23">
        <v>23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256.5</v>
      </c>
    </row>
    <row r="16" spans="1:36" s="32" customFormat="1" x14ac:dyDescent="0.25">
      <c r="A16" s="30" t="s">
        <v>20</v>
      </c>
      <c r="B16" s="31">
        <v>105</v>
      </c>
      <c r="C16" s="31">
        <v>160</v>
      </c>
      <c r="D16" s="31">
        <v>259</v>
      </c>
      <c r="E16" s="31">
        <v>156</v>
      </c>
      <c r="F16" s="31">
        <v>116</v>
      </c>
      <c r="G16" s="31">
        <v>11</v>
      </c>
      <c r="H16" s="31">
        <v>7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814</v>
      </c>
      <c r="AJ16" s="70"/>
    </row>
    <row r="17" spans="1:36" s="47" customFormat="1" x14ac:dyDescent="0.25">
      <c r="A17" s="46" t="s">
        <v>27</v>
      </c>
      <c r="B17" s="22">
        <f>B16*$B$8</f>
        <v>485.1</v>
      </c>
      <c r="C17" s="22">
        <f>C16*$B$8</f>
        <v>739.2</v>
      </c>
      <c r="D17" s="22">
        <f t="shared" ref="D17:AG17" si="2">D16*$B$8</f>
        <v>1196.58</v>
      </c>
      <c r="E17" s="22">
        <f t="shared" si="2"/>
        <v>720.72</v>
      </c>
      <c r="F17" s="22">
        <f t="shared" si="2"/>
        <v>535.91999999999996</v>
      </c>
      <c r="G17" s="22">
        <f t="shared" si="2"/>
        <v>50.82</v>
      </c>
      <c r="H17" s="22">
        <f t="shared" si="2"/>
        <v>32.340000000000003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3760.6800000000007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105</v>
      </c>
      <c r="C22" s="20">
        <f t="shared" ref="C22:AG23" si="5">+C16+C18+C20</f>
        <v>160</v>
      </c>
      <c r="D22" s="20">
        <f t="shared" si="5"/>
        <v>259</v>
      </c>
      <c r="E22" s="20">
        <f t="shared" si="5"/>
        <v>156</v>
      </c>
      <c r="F22" s="20">
        <f t="shared" si="5"/>
        <v>116</v>
      </c>
      <c r="G22" s="20">
        <f t="shared" si="5"/>
        <v>11</v>
      </c>
      <c r="H22" s="20">
        <f t="shared" si="5"/>
        <v>7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814</v>
      </c>
    </row>
    <row r="23" spans="1:36" s="47" customFormat="1" x14ac:dyDescent="0.25">
      <c r="A23" s="48" t="s">
        <v>26</v>
      </c>
      <c r="B23" s="19">
        <f>+B17+B19+B21</f>
        <v>485.1</v>
      </c>
      <c r="C23" s="19">
        <f t="shared" si="5"/>
        <v>739.2</v>
      </c>
      <c r="D23" s="19">
        <f t="shared" si="5"/>
        <v>1196.58</v>
      </c>
      <c r="E23" s="19">
        <f t="shared" si="5"/>
        <v>720.72</v>
      </c>
      <c r="F23" s="19">
        <f t="shared" si="5"/>
        <v>535.91999999999996</v>
      </c>
      <c r="G23" s="19">
        <f t="shared" si="5"/>
        <v>50.82</v>
      </c>
      <c r="H23" s="19">
        <f t="shared" si="5"/>
        <v>32.340000000000003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3760.6800000000007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72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72</v>
      </c>
    </row>
    <row r="33" spans="1:34" s="47" customFormat="1" x14ac:dyDescent="0.25">
      <c r="A33" s="46" t="s">
        <v>35</v>
      </c>
      <c r="B33" s="22">
        <f>B32*$B$8</f>
        <v>332.64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332.64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72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72</v>
      </c>
    </row>
    <row r="39" spans="1:34" s="47" customFormat="1" x14ac:dyDescent="0.25">
      <c r="A39" s="48" t="s">
        <v>42</v>
      </c>
      <c r="B39" s="19">
        <f>+B33+B35+B37</f>
        <v>332.64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332.64</v>
      </c>
    </row>
    <row r="40" spans="1:34" x14ac:dyDescent="0.25">
      <c r="A40" s="13" t="s">
        <v>43</v>
      </c>
      <c r="B40" s="36">
        <v>9.93</v>
      </c>
      <c r="C40" s="36">
        <v>23.35</v>
      </c>
      <c r="D40" s="36">
        <v>9.19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42.47</v>
      </c>
    </row>
    <row r="41" spans="1:34" s="47" customFormat="1" x14ac:dyDescent="0.25">
      <c r="A41" s="46" t="s">
        <v>44</v>
      </c>
      <c r="B41" s="22">
        <f>B40*$B$8</f>
        <v>45.876599999999996</v>
      </c>
      <c r="C41" s="22">
        <f t="shared" ref="C41:AG41" si="16">C40*$B$8</f>
        <v>107.87700000000001</v>
      </c>
      <c r="D41" s="22">
        <f t="shared" si="16"/>
        <v>42.457799999999999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196.2114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9.93</v>
      </c>
      <c r="C46" s="20">
        <f t="shared" ref="C46:AG47" si="19">+C40+C42+C44</f>
        <v>23.35</v>
      </c>
      <c r="D46" s="20">
        <f t="shared" si="19"/>
        <v>9.19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42.47</v>
      </c>
    </row>
    <row r="47" spans="1:34" s="47" customFormat="1" x14ac:dyDescent="0.25">
      <c r="A47" s="48" t="s">
        <v>48</v>
      </c>
      <c r="B47" s="19">
        <f>+B41+B43+B45</f>
        <v>45.876599999999996</v>
      </c>
      <c r="C47" s="19">
        <f t="shared" si="19"/>
        <v>107.87700000000001</v>
      </c>
      <c r="D47" s="19">
        <f t="shared" si="19"/>
        <v>42.457799999999999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196.2114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359.4</v>
      </c>
      <c r="C49" s="44">
        <v>299.36</v>
      </c>
      <c r="D49" s="44">
        <v>502.18</v>
      </c>
      <c r="E49" s="44">
        <v>492.69</v>
      </c>
      <c r="F49" s="44">
        <v>114.77</v>
      </c>
      <c r="G49" s="44">
        <v>90.18</v>
      </c>
      <c r="H49" s="44">
        <v>138.88999999999999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1997.4700000000003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257.62</v>
      </c>
      <c r="C53" s="44">
        <v>338.99</v>
      </c>
      <c r="D53" s="44">
        <v>273.87</v>
      </c>
      <c r="E53" s="44">
        <v>90.21</v>
      </c>
      <c r="F53" s="44">
        <v>59.45</v>
      </c>
      <c r="G53" s="44">
        <v>192.33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1212.47</v>
      </c>
    </row>
    <row r="54" spans="1:34" x14ac:dyDescent="0.25">
      <c r="A54" s="17" t="s">
        <v>114</v>
      </c>
      <c r="B54" s="44">
        <v>15.02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15.02</v>
      </c>
    </row>
    <row r="55" spans="1:34" x14ac:dyDescent="0.25">
      <c r="A55" s="17" t="s">
        <v>52</v>
      </c>
      <c r="B55" s="44"/>
      <c r="C55" s="44"/>
      <c r="D55" s="44">
        <v>21.5</v>
      </c>
      <c r="E55" s="44">
        <v>11.84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33.340000000000003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1539.3566000000001</v>
      </c>
      <c r="C64" s="53">
        <f t="shared" ref="C64:AG64" si="21">+C15+C23+C31+C39+C47+C48+C49+C50+C51+C52+C53+C54+C55+C56+C57+C58+C59+C60+C61+C62+C63</f>
        <v>1556.7270000000001</v>
      </c>
      <c r="D64" s="53">
        <f t="shared" si="21"/>
        <v>2155.0877999999998</v>
      </c>
      <c r="E64" s="53">
        <f t="shared" si="21"/>
        <v>1315.46</v>
      </c>
      <c r="F64" s="53">
        <f t="shared" si="21"/>
        <v>710.14</v>
      </c>
      <c r="G64" s="53">
        <f t="shared" si="21"/>
        <v>333.33000000000004</v>
      </c>
      <c r="H64" s="53">
        <f t="shared" si="21"/>
        <v>194.23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7804.3313999999991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D</v>
      </c>
      <c r="D66" s="55" t="str">
        <f t="shared" ref="D66:AG67" si="22">D11</f>
        <v>CAJA 2 N</v>
      </c>
      <c r="E66" s="55" t="str">
        <f t="shared" si="22"/>
        <v>CAJA 3 N</v>
      </c>
      <c r="F66" s="55" t="str">
        <f t="shared" si="22"/>
        <v>CAJA 4 D</v>
      </c>
      <c r="G66" s="55" t="str">
        <f t="shared" si="22"/>
        <v>CAJA 4 N</v>
      </c>
      <c r="H66" s="55" t="str">
        <f t="shared" si="22"/>
        <v>CAJA 5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1538.06</v>
      </c>
      <c r="C67" s="57">
        <f t="shared" ref="C67:L67" si="23">C12</f>
        <v>1554.06</v>
      </c>
      <c r="D67" s="57">
        <f t="shared" si="23"/>
        <v>2151.15</v>
      </c>
      <c r="E67" s="57">
        <f t="shared" si="23"/>
        <v>1291.93</v>
      </c>
      <c r="F67" s="57">
        <f t="shared" si="23"/>
        <v>701.73</v>
      </c>
      <c r="G67" s="57">
        <f t="shared" si="23"/>
        <v>327.91</v>
      </c>
      <c r="H67" s="57">
        <f t="shared" si="23"/>
        <v>193.29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7758.13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1538.06</v>
      </c>
      <c r="C69" s="59">
        <f t="shared" ref="C69:AG69" si="25">+C67+C68</f>
        <v>1554.06</v>
      </c>
      <c r="D69" s="59">
        <f t="shared" si="25"/>
        <v>2151.15</v>
      </c>
      <c r="E69" s="59">
        <f t="shared" si="25"/>
        <v>1291.93</v>
      </c>
      <c r="F69" s="59">
        <f t="shared" si="25"/>
        <v>701.73</v>
      </c>
      <c r="G69" s="59">
        <f t="shared" si="25"/>
        <v>327.91</v>
      </c>
      <c r="H69" s="59">
        <f t="shared" si="25"/>
        <v>193.29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7758.13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1.2966000000001259</v>
      </c>
      <c r="C70" s="57">
        <f t="shared" si="26"/>
        <v>2.6670000000001437</v>
      </c>
      <c r="D70" s="57">
        <f t="shared" si="26"/>
        <v>3.9377999999996973</v>
      </c>
      <c r="E70" s="57">
        <f t="shared" si="26"/>
        <v>23.529999999999973</v>
      </c>
      <c r="F70" s="57">
        <f t="shared" si="26"/>
        <v>8.4099999999999682</v>
      </c>
      <c r="G70" s="57">
        <f t="shared" si="26"/>
        <v>5.4200000000000159</v>
      </c>
      <c r="H70" s="57">
        <f t="shared" si="26"/>
        <v>0.93999999999999773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46.201399999999921</v>
      </c>
    </row>
    <row r="71" spans="1:34" ht="95.25" customHeight="1" x14ac:dyDescent="0.25">
      <c r="A71" s="77" t="s">
        <v>96</v>
      </c>
      <c r="B71" s="14"/>
      <c r="C71" s="14"/>
      <c r="D71" s="14"/>
      <c r="E71" s="14" t="s">
        <v>121</v>
      </c>
      <c r="F71" s="14"/>
      <c r="G71" s="14" t="s">
        <v>122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47" activePane="bottomRight" state="frozen"/>
      <selection pane="topRight" activeCell="B1" sqref="B1"/>
      <selection pane="bottomLeft" activeCell="A5" sqref="A5"/>
      <selection pane="bottomRight" activeCell="D54" sqref="D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1865.84</v>
      </c>
      <c r="C12" s="26">
        <v>2251.09</v>
      </c>
      <c r="D12" s="26">
        <v>3044.75</v>
      </c>
      <c r="E12" s="26">
        <v>1633.63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8795.3100000000013</v>
      </c>
      <c r="AI12" s="26"/>
      <c r="AJ12" s="69">
        <f>+AI12-AH12</f>
        <v>-8795.3100000000013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164.5</v>
      </c>
      <c r="C15" s="23">
        <v>99.5</v>
      </c>
      <c r="D15" s="23">
        <v>154.19999999999999</v>
      </c>
      <c r="E15" s="23">
        <v>92.25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510.45</v>
      </c>
    </row>
    <row r="16" spans="1:36" s="32" customFormat="1" x14ac:dyDescent="0.25">
      <c r="A16" s="30" t="s">
        <v>20</v>
      </c>
      <c r="B16" s="31">
        <v>130</v>
      </c>
      <c r="C16" s="31">
        <v>118</v>
      </c>
      <c r="D16" s="31">
        <v>219</v>
      </c>
      <c r="E16" s="31">
        <v>134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601</v>
      </c>
      <c r="AJ16" s="70"/>
    </row>
    <row r="17" spans="1:36" s="47" customFormat="1" x14ac:dyDescent="0.25">
      <c r="A17" s="46" t="s">
        <v>27</v>
      </c>
      <c r="B17" s="22">
        <f>B16*$B$8</f>
        <v>600.6</v>
      </c>
      <c r="C17" s="22">
        <f>C16*$B$8</f>
        <v>545.16</v>
      </c>
      <c r="D17" s="22">
        <f t="shared" ref="D17:AG17" si="2">D16*$B$8</f>
        <v>1011.78</v>
      </c>
      <c r="E17" s="22">
        <f t="shared" si="2"/>
        <v>619.08000000000004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2776.62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130</v>
      </c>
      <c r="C22" s="20">
        <f t="shared" ref="C22:AG23" si="5">+C16+C18+C20</f>
        <v>118</v>
      </c>
      <c r="D22" s="20">
        <f t="shared" si="5"/>
        <v>219</v>
      </c>
      <c r="E22" s="20">
        <f t="shared" si="5"/>
        <v>134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601</v>
      </c>
    </row>
    <row r="23" spans="1:36" s="47" customFormat="1" x14ac:dyDescent="0.25">
      <c r="A23" s="48" t="s">
        <v>26</v>
      </c>
      <c r="B23" s="19">
        <f>+B17+B19+B21</f>
        <v>600.6</v>
      </c>
      <c r="C23" s="19">
        <f t="shared" si="5"/>
        <v>545.16</v>
      </c>
      <c r="D23" s="19">
        <f t="shared" si="5"/>
        <v>1011.78</v>
      </c>
      <c r="E23" s="19">
        <f t="shared" si="5"/>
        <v>619.08000000000004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2776.62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0</v>
      </c>
      <c r="E32" s="36">
        <v>29.94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29.94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138.3228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138.3228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29.94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29.94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138.3228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138.3228</v>
      </c>
    </row>
    <row r="40" spans="1:34" x14ac:dyDescent="0.25">
      <c r="A40" s="13" t="s">
        <v>43</v>
      </c>
      <c r="B40" s="36"/>
      <c r="C40" s="36"/>
      <c r="D40" s="36">
        <v>0</v>
      </c>
      <c r="E40" s="36">
        <v>12.54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12.54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57.934799999999996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57.934799999999996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12.54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12.54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57.934799999999996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57.934799999999996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555.22</v>
      </c>
      <c r="C49" s="44">
        <v>734.25</v>
      </c>
      <c r="D49" s="44">
        <v>878.41</v>
      </c>
      <c r="E49" s="44">
        <v>350.55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2518.4300000000003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542.45000000000005</v>
      </c>
      <c r="C53" s="44">
        <v>872.35</v>
      </c>
      <c r="D53" s="44">
        <v>1008.98</v>
      </c>
      <c r="E53" s="44">
        <v>381.51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2805.29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1862.7700000000002</v>
      </c>
      <c r="C64" s="53">
        <f t="shared" ref="C64:AG64" si="21">+C15+C23+C31+C39+C47+C48+C49+C50+C51+C52+C53+C54+C55+C56+C57+C58+C59+C60+C61+C62+C63</f>
        <v>2251.2599999999998</v>
      </c>
      <c r="D64" s="53">
        <f t="shared" si="21"/>
        <v>3053.37</v>
      </c>
      <c r="E64" s="53">
        <f t="shared" si="21"/>
        <v>1639.6476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8807.0475999999999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1865.84</v>
      </c>
      <c r="C67" s="57">
        <f t="shared" ref="C67:L67" si="23">C12</f>
        <v>2251.09</v>
      </c>
      <c r="D67" s="57">
        <f t="shared" si="23"/>
        <v>3044.75</v>
      </c>
      <c r="E67" s="57">
        <f t="shared" si="23"/>
        <v>1633.63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8795.3100000000013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1865.84</v>
      </c>
      <c r="C69" s="59">
        <f t="shared" ref="C69:AG69" si="25">+C67+C68</f>
        <v>2251.09</v>
      </c>
      <c r="D69" s="59">
        <f t="shared" si="25"/>
        <v>3044.75</v>
      </c>
      <c r="E69" s="59">
        <f t="shared" si="25"/>
        <v>1633.63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8795.3100000000013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-3.069999999999709</v>
      </c>
      <c r="C70" s="57">
        <f t="shared" si="26"/>
        <v>0.16999999999961801</v>
      </c>
      <c r="D70" s="57">
        <f t="shared" si="26"/>
        <v>8.6199999999998909</v>
      </c>
      <c r="E70" s="57">
        <f t="shared" si="26"/>
        <v>6.0175999999999021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11.737599999999702</v>
      </c>
    </row>
    <row r="71" spans="1:34" ht="107.25" customHeight="1" x14ac:dyDescent="0.25">
      <c r="A71" s="77" t="s">
        <v>96</v>
      </c>
      <c r="B71" s="14" t="s">
        <v>135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58" sqref="A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4.62</v>
      </c>
      <c r="C8" s="1" t="s">
        <v>38</v>
      </c>
      <c r="D8" s="2">
        <v>4.62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1234.4000000000001</v>
      </c>
      <c r="C12" s="26">
        <v>1952.45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3186.8500000000004</v>
      </c>
      <c r="AI12" s="26">
        <v>3186.85</v>
      </c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>
        <v>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/>
      <c r="C15" s="23">
        <v>33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33</v>
      </c>
    </row>
    <row r="16" spans="1:36" s="32" customFormat="1" x14ac:dyDescent="0.25">
      <c r="A16" s="30" t="s">
        <v>20</v>
      </c>
      <c r="B16" s="31">
        <v>82</v>
      </c>
      <c r="C16" s="31">
        <v>275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357</v>
      </c>
      <c r="AJ16" s="70"/>
    </row>
    <row r="17" spans="1:36" s="47" customFormat="1" x14ac:dyDescent="0.25">
      <c r="A17" s="46" t="s">
        <v>27</v>
      </c>
      <c r="B17" s="22">
        <f>B16*$B$8</f>
        <v>378.84000000000003</v>
      </c>
      <c r="C17" s="22">
        <f>C16*$B$8</f>
        <v>1270.5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1649.3400000000001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82</v>
      </c>
      <c r="C22" s="20">
        <f t="shared" ref="C22:AG23" si="5">+C16+C18+C20</f>
        <v>275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357</v>
      </c>
    </row>
    <row r="23" spans="1:36" s="47" customFormat="1" x14ac:dyDescent="0.25">
      <c r="A23" s="48" t="s">
        <v>26</v>
      </c>
      <c r="B23" s="19">
        <f>+B17+B19+B21</f>
        <v>378.84000000000003</v>
      </c>
      <c r="C23" s="19">
        <f t="shared" si="5"/>
        <v>1270.5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1649.3400000000001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4.68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4.68</v>
      </c>
    </row>
    <row r="33" spans="1:34" s="47" customFormat="1" x14ac:dyDescent="0.25">
      <c r="A33" s="46" t="s">
        <v>35</v>
      </c>
      <c r="B33" s="22">
        <f>B32*$B$8</f>
        <v>21.621600000000001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21.621600000000001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4.68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4.68</v>
      </c>
    </row>
    <row r="39" spans="1:34" s="47" customFormat="1" x14ac:dyDescent="0.25">
      <c r="A39" s="48" t="s">
        <v>42</v>
      </c>
      <c r="B39" s="19">
        <f>+B33+B35+B37</f>
        <v>21.621600000000001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21.621600000000001</v>
      </c>
    </row>
    <row r="40" spans="1:34" x14ac:dyDescent="0.25">
      <c r="A40" s="13" t="s">
        <v>43</v>
      </c>
      <c r="B40" s="36">
        <v>6.19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6.19</v>
      </c>
    </row>
    <row r="41" spans="1:34" s="47" customFormat="1" x14ac:dyDescent="0.25">
      <c r="A41" s="46" t="s">
        <v>44</v>
      </c>
      <c r="B41" s="22">
        <f>B40*$B$8</f>
        <v>28.597800000000003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28.597800000000003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6.19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6.19</v>
      </c>
    </row>
    <row r="47" spans="1:34" s="47" customFormat="1" x14ac:dyDescent="0.25">
      <c r="A47" s="48" t="s">
        <v>48</v>
      </c>
      <c r="B47" s="19">
        <f>+B41+B43+B45</f>
        <v>28.597800000000003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28.597800000000003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777.35</v>
      </c>
      <c r="C49" s="44">
        <v>556.74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1334.0900000000001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35</v>
      </c>
      <c r="C53" s="44">
        <v>29.08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64.08</v>
      </c>
    </row>
    <row r="54" spans="1:34" x14ac:dyDescent="0.25">
      <c r="A54" s="17" t="s">
        <v>114</v>
      </c>
      <c r="B54" s="44"/>
      <c r="C54" s="44">
        <v>20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20</v>
      </c>
    </row>
    <row r="55" spans="1:34" x14ac:dyDescent="0.25">
      <c r="A55" s="17" t="s">
        <v>52</v>
      </c>
      <c r="B55" s="44"/>
      <c r="C55" s="44">
        <v>49.39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49.39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1241.4094</v>
      </c>
      <c r="C64" s="53">
        <f t="shared" ref="C64:AG64" si="21">+C15+C23+C31+C39+C47+C48+C49+C50+C51+C52+C53+C54+C55+C56+C57+C58+C59+C60+C61+C62+C63</f>
        <v>1958.71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3200.1194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1234.4000000000001</v>
      </c>
      <c r="C67" s="57">
        <f t="shared" ref="C67:L67" si="23">C12</f>
        <v>1952.45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3186.8500000000004</v>
      </c>
    </row>
    <row r="68" spans="1:34" s="47" customFormat="1" x14ac:dyDescent="0.25">
      <c r="A68" s="58" t="s">
        <v>93</v>
      </c>
      <c r="B68" s="59">
        <f t="shared" ref="B68:AG68" si="24">+B13+B14</f>
        <v>6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</v>
      </c>
    </row>
    <row r="69" spans="1:34" s="47" customFormat="1" x14ac:dyDescent="0.25">
      <c r="A69" s="58" t="s">
        <v>94</v>
      </c>
      <c r="B69" s="59">
        <f>+B67+B68</f>
        <v>1240.4000000000001</v>
      </c>
      <c r="C69" s="59">
        <f t="shared" ref="C69:AG69" si="25">+C67+C68</f>
        <v>1952.45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3192.8500000000004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1.0093999999999141</v>
      </c>
      <c r="C70" s="57">
        <f t="shared" si="26"/>
        <v>6.2599999999999909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7.269399999999905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4.6500000000000004</v>
      </c>
      <c r="C8" s="1" t="s">
        <v>38</v>
      </c>
      <c r="D8" s="2">
        <v>4.6500000000000004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396.97</v>
      </c>
      <c r="C12" s="26">
        <v>1042.8699999999999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1439.84</v>
      </c>
      <c r="AI12" s="26">
        <v>1439.84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9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</v>
      </c>
    </row>
    <row r="16" spans="1:36" s="32" customFormat="1" x14ac:dyDescent="0.25">
      <c r="A16" s="30" t="s">
        <v>20</v>
      </c>
      <c r="B16" s="31">
        <v>47</v>
      </c>
      <c r="C16" s="31">
        <v>130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177</v>
      </c>
      <c r="AJ16" s="70"/>
    </row>
    <row r="17" spans="1:36" s="47" customFormat="1" x14ac:dyDescent="0.25">
      <c r="A17" s="46" t="s">
        <v>27</v>
      </c>
      <c r="B17" s="22">
        <f>B16*$B$8</f>
        <v>218.55</v>
      </c>
      <c r="C17" s="22">
        <f>C16*$B$8</f>
        <v>604.5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823.05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47</v>
      </c>
      <c r="C22" s="20">
        <f t="shared" ref="C22:AG23" si="5">+C16+C18+C20</f>
        <v>130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177</v>
      </c>
    </row>
    <row r="23" spans="1:36" s="47" customFormat="1" x14ac:dyDescent="0.25">
      <c r="A23" s="48" t="s">
        <v>26</v>
      </c>
      <c r="B23" s="19">
        <f>+B17+B19+B21</f>
        <v>218.55</v>
      </c>
      <c r="C23" s="19">
        <f t="shared" si="5"/>
        <v>604.5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823.05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20.2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20.2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93.93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93.93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20.2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20.2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93.93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93.93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149.57</v>
      </c>
      <c r="C49" s="44">
        <v>330.8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480.37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30.7</v>
      </c>
      <c r="C53" s="44">
        <v>7.17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37.869999999999997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398.82</v>
      </c>
      <c r="C64" s="53">
        <f t="shared" ref="C64:AG64" si="21">+C15+C23+C31+C39+C47+C48+C49+C50+C51+C52+C53+C54+C55+C56+C57+C58+C59+C60+C61+C62+C63</f>
        <v>1045.4000000000001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1444.22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396.97</v>
      </c>
      <c r="C67" s="57">
        <f t="shared" ref="C67:L67" si="23">C12</f>
        <v>1042.8699999999999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1439.84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396.97</v>
      </c>
      <c r="C69" s="59">
        <f t="shared" ref="C69:AG69" si="25">+C67+C68</f>
        <v>1042.8699999999999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1439.84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1.8499999999999659</v>
      </c>
      <c r="C70" s="57">
        <f t="shared" si="26"/>
        <v>2.5300000000002001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4.380000000000166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A60" sqref="A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2022-01-26T19:25:43Z</dcterms:modified>
</cp:coreProperties>
</file>