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bookViews>
    <workbookView xWindow="0" yWindow="0" windowWidth="5835" windowHeight="10200" firstSheet="4" activeTab="4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B2" i="145"/>
  <c r="H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G64" i="149" l="1"/>
  <c r="AG70" i="149" s="1"/>
  <c r="Y64" i="149"/>
  <c r="Y70" i="149" s="1"/>
  <c r="Q64" i="149"/>
  <c r="Q70" i="149" s="1"/>
  <c r="I64" i="149"/>
  <c r="I70" i="149" s="1"/>
  <c r="B64" i="149"/>
  <c r="AF64" i="152"/>
  <c r="AF70" i="152" s="1"/>
  <c r="X64" i="152"/>
  <c r="X70" i="152" s="1"/>
  <c r="P64" i="152"/>
  <c r="P70" i="152" s="1"/>
  <c r="H64" i="152"/>
  <c r="H70" i="152" s="1"/>
  <c r="AH23" i="151"/>
  <c r="H11" i="145" s="1"/>
  <c r="AH23" i="149"/>
  <c r="F11" i="145" s="1"/>
  <c r="B64" i="150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B23" i="147"/>
  <c r="F23" i="147"/>
  <c r="J23" i="147"/>
  <c r="N23" i="147"/>
  <c r="R23" i="147"/>
  <c r="V23" i="147"/>
  <c r="Z23" i="147"/>
  <c r="AD23" i="147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X39" i="40" s="1"/>
  <c r="Y33" i="40"/>
  <c r="Z33" i="40"/>
  <c r="AA33" i="40"/>
  <c r="AB33" i="40"/>
  <c r="AB39" i="40" s="1"/>
  <c r="AC33" i="40"/>
  <c r="AD33" i="40"/>
  <c r="AE33" i="40"/>
  <c r="AF33" i="40"/>
  <c r="AF39" i="40" s="1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Z39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G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E47" i="40"/>
  <c r="AA47" i="40"/>
  <c r="AE39" i="40"/>
  <c r="AA39" i="40"/>
  <c r="W39" i="40"/>
  <c r="U69" i="40"/>
  <c r="Q69" i="40"/>
  <c r="M69" i="40"/>
  <c r="AD23" i="40"/>
  <c r="Z23" i="40"/>
  <c r="V23" i="40"/>
  <c r="W47" i="40"/>
  <c r="AG39" i="40"/>
  <c r="AC39" i="40"/>
  <c r="Y39" i="40"/>
  <c r="AC23" i="40"/>
  <c r="U23" i="40"/>
  <c r="AF47" i="40"/>
  <c r="AD47" i="40"/>
  <c r="Z47" i="40"/>
  <c r="X47" i="40"/>
  <c r="V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T64" i="40" s="1"/>
  <c r="AE23" i="40"/>
  <c r="AA23" i="40"/>
  <c r="W23" i="40"/>
  <c r="AG47" i="40"/>
  <c r="AC47" i="40"/>
  <c r="Y47" i="40"/>
  <c r="Y64" i="40" s="1"/>
  <c r="Y70" i="40" s="1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D31" i="40"/>
  <c r="AB31" i="40"/>
  <c r="Z31" i="40"/>
  <c r="Z64" i="40" s="1"/>
  <c r="Z70" i="40" s="1"/>
  <c r="X31" i="40"/>
  <c r="V31" i="40"/>
  <c r="T31" i="40"/>
  <c r="AH30" i="40"/>
  <c r="B18" i="145" s="1"/>
  <c r="J18" i="145" s="1"/>
  <c r="AG31" i="40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C69" i="40" s="1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E69" i="40" s="1"/>
  <c r="F68" i="40"/>
  <c r="G68" i="40"/>
  <c r="H68" i="40"/>
  <c r="I68" i="40"/>
  <c r="I69" i="40" s="1"/>
  <c r="J68" i="40"/>
  <c r="K68" i="40"/>
  <c r="L68" i="40"/>
  <c r="H69" i="40"/>
  <c r="B68" i="40"/>
  <c r="C17" i="40"/>
  <c r="K69" i="40" l="1"/>
  <c r="G69" i="40"/>
  <c r="R47" i="40"/>
  <c r="N47" i="40"/>
  <c r="L69" i="40"/>
  <c r="AF70" i="40"/>
  <c r="P47" i="40"/>
  <c r="O39" i="40"/>
  <c r="X64" i="40"/>
  <c r="X70" i="40" s="1"/>
  <c r="Q39" i="40"/>
  <c r="M39" i="40"/>
  <c r="AG64" i="40"/>
  <c r="AG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Q23" i="40"/>
  <c r="P23" i="40"/>
  <c r="O23" i="40"/>
  <c r="N23" i="40"/>
  <c r="M23" i="40"/>
  <c r="M64" i="40" s="1"/>
  <c r="M70" i="40" s="1"/>
  <c r="O64" i="40" l="1"/>
  <c r="O70" i="40" s="1"/>
  <c r="P64" i="40"/>
  <c r="P70" i="40" s="1"/>
  <c r="R64" i="40"/>
  <c r="R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J39" i="40"/>
  <c r="C46" i="40"/>
  <c r="D46" i="40"/>
  <c r="E46" i="40"/>
  <c r="F46" i="40"/>
  <c r="G46" i="40"/>
  <c r="H46" i="40"/>
  <c r="I46" i="40"/>
  <c r="J46" i="40"/>
  <c r="K46" i="40"/>
  <c r="L46" i="40"/>
  <c r="G47" i="40"/>
  <c r="B38" i="40"/>
  <c r="E39" i="40" l="1"/>
  <c r="I39" i="40"/>
  <c r="I23" i="40"/>
  <c r="K23" i="40"/>
  <c r="K47" i="40"/>
  <c r="C47" i="40"/>
  <c r="G23" i="40"/>
  <c r="L39" i="40"/>
  <c r="F39" i="40"/>
  <c r="I47" i="40"/>
  <c r="E47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E64" i="40"/>
  <c r="E70" i="40" s="1"/>
  <c r="B23" i="40"/>
  <c r="C64" i="40" l="1"/>
  <c r="K64" i="40"/>
  <c r="K70" i="40" s="1"/>
  <c r="G64" i="40"/>
  <c r="G70" i="40" s="1"/>
  <c r="D64" i="40"/>
  <c r="D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<sst xmlns="http://schemas.openxmlformats.org/spreadsheetml/2006/main" count="765" uniqueCount="138">
  <si>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</si>
  <si>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</si>
  <si>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</si>
  <si>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</si>
  <si>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</si>
  <si>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</si>
  <si>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</si>
  <si>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</si>
  <si>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</si>
  <si>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</si>
  <si>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</si>
  <si>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</si>
  <si>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</si>
  <si>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</si>
  <si>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</si>
  <si>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</si>
  <si>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</si>
  <si>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</si>
  <si>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</si>
  <si>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</si>
  <si>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</si>
  <si>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</si>
  <si>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</si>
  <si>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</si>
  <si>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</si>
  <si>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</si>
  <si>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</si>
  <si>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</si>
  <si>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</si>
  <si>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</si>
  <si>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</si>
  <si>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</si>
  <si>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</si>
  <si>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</si>
  <si>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</si>
  <si>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</si>
  <si>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</si>
  <si>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</si>
  <si>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</si>
  <si>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</si>
  <si>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</si>
  <si>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</si>
  <si>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</si>
  <si>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</si>
  <si>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</si>
  <si>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</si>
  <si>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</si>
  <si>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</si>
  <si>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</si>
  <si>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</si>
  <si>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</si>
  <si>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</si>
  <si>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</si>
  <si>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</si>
  <si>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</si>
  <si>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</si>
  <si>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</si>
  <si>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</si>
  <si>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</si>
  <si>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</si>
  <si>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</si>
  <si>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</si>
  <si>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</si>
  <si>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</si>
  <si>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</si>
  <si>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</si>
  <si>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</si>
  <si>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</si>
  <si>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</si>
  <si>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</si>
  <si>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</si>
  <si>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</si>
  <si>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</si>
  <si>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</si>
  <si>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</si>
  <si>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</si>
  <si>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</si>
  <si>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</si>
  <si>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</si>
  <si>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</si>
  <si>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</si>
  <si>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</si>
  <si>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</si>
  <si>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</si>
  <si>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</si>
  <si>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</si>
  <si>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</si>
  <si>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</si>
  <si>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</si>
  <si>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</si>
  <si>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</si>
  <si>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</si>
  <si>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</si>
  <si>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</si>
  <si>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</si>
  <si>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</si>
  <si>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</si>
  <si>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</si>
  <si>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</si>
  <si>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</si>
  <si>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</si>
  <si>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</si>
  <si>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</si>
  <si>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</si>
  <si>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</si>
  <si>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</si>
  <si>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</si>
  <si>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</si>
  <si>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</si>
  <si>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</si>
  <si>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</si>
  <si>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</si>
  <si>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</si>
  <si>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</si>
  <si>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</si>
  <si>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</si>
  <si>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</si>
  <si>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</si>
  <si>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</si>
  <si>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</si>
  <si>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</si>
  <si>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12.20F/C</t>
  </si>
  <si>
    <t>MAL REGISTRO 0.09$</t>
  </si>
  <si>
    <t>FONDO 66.40 FALTANTE DE 5$</t>
  </si>
  <si>
    <t>FONDO 27.60</t>
  </si>
  <si>
    <t>FONDO 20.00</t>
  </si>
  <si>
    <t>FONDO 79.30</t>
  </si>
  <si>
    <t>FONDO 15.00</t>
  </si>
  <si>
    <t>FONDO 27.45 FALTANTE DE 7.00</t>
  </si>
  <si>
    <t>FONDO 5.00</t>
  </si>
  <si>
    <t>FONDO 8.00</t>
  </si>
  <si>
    <t>FALTANTE DE 10$</t>
  </si>
  <si>
    <t>FONDO 13</t>
  </si>
  <si>
    <t>FONDO 18.10</t>
  </si>
  <si>
    <t>FONDO 5.50</t>
  </si>
  <si>
    <t>FONDO 9.50</t>
  </si>
  <si>
    <t>FONDO 4.10</t>
  </si>
  <si>
    <t>FALTANTE DE 1$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</si>
</sst>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44729.98</v>
      </c>
      <c r="C2" s="43">
        <f>MODELO!AH12</f>
        <v>20160.109999999997</v>
      </c>
      <c r="D2" s="43">
        <f>EXQUISITECES!AH12</f>
        <v>8347.31</v>
      </c>
      <c r="E2" s="43">
        <f>HOYADA!AH12</f>
        <v>9759.01</v>
      </c>
      <c r="F2" s="43">
        <f>FARMASTOP!AH12</f>
        <v>2260.84</v>
      </c>
      <c r="G2" s="43">
        <f>BOCAS!AH12</f>
        <v>1043.04</v>
      </c>
      <c r="H2" s="43">
        <f>LAGUNETICA!AH12</f>
        <v>11461.239999999998</v>
      </c>
      <c r="I2" s="43">
        <f>SANANTONIO!AH12</f>
        <v>0</v>
      </c>
      <c r="J2" s="43">
        <f>SUM(B2:I2)</f>
        <v>97761.52999999997</v>
      </c>
    </row>
    <row r="3" spans="1:10" x14ac:dyDescent="0.25">
      <c r="A3" s="46" t="s">
        <v>0</v>
      </c>
      <c r="B3" s="43">
        <f>AUTOMERCADO!AH15</f>
        <v>389.6</v>
      </c>
      <c r="C3" s="43">
        <f>MODELO!AH15</f>
        <v>292.25</v>
      </c>
      <c r="D3" s="43">
        <f>EXQUISITECES!AH15</f>
        <v>165.5</v>
      </c>
      <c r="E3" s="43">
        <f>HOYADA!AH15</f>
        <v>873.25</v>
      </c>
      <c r="F3" s="43">
        <f>FARMASTOP!AH15</f>
        <v>46.5</v>
      </c>
      <c r="G3" s="43">
        <f>BOCAS!AH15</f>
        <v>32</v>
      </c>
      <c r="H3" s="43">
        <f>LAGUNETICA!AH15</f>
        <v>563.79999999999995</v>
      </c>
      <c r="I3" s="43">
        <f>SANANTONIO!AH15</f>
        <v>0</v>
      </c>
      <c r="J3" s="43">
        <f t="shared" ref="J3:J52" si="0">SUM(B3:I3)</f>
        <v>2362.8999999999996</v>
      </c>
    </row>
    <row r="4" spans="1:10" x14ac:dyDescent="0.25">
      <c r="A4" s="73" t="s">
        <v>20</v>
      </c>
      <c r="B4" s="43">
        <f>AUTOMERCADO!AH16</f>
        <v>3933</v>
      </c>
      <c r="C4" s="43">
        <f>MODELO!AH16</f>
        <v>1868</v>
      </c>
      <c r="D4" s="43">
        <f>EXQUISITECES!AH16</f>
        <v>951</v>
      </c>
      <c r="E4" s="43">
        <f>HOYADA!AH16</f>
        <v>444</v>
      </c>
      <c r="F4" s="43">
        <f>FARMASTOP!AH16</f>
        <v>168</v>
      </c>
      <c r="G4" s="43">
        <f>BOCAS!AH16</f>
        <v>105</v>
      </c>
      <c r="H4" s="43">
        <f>LAGUNETICA!AH16</f>
        <v>866</v>
      </c>
      <c r="I4" s="43">
        <f>SANANTONIO!AH16</f>
        <v>0</v>
      </c>
      <c r="J4" s="43">
        <f t="shared" si="0"/>
        <v>8335</v>
      </c>
    </row>
    <row r="5" spans="1:10" x14ac:dyDescent="0.25">
      <c r="A5" s="46" t="s">
        <v>27</v>
      </c>
      <c r="B5" s="43">
        <f>AUTOMERCADO!AH17</f>
        <v>18052.47</v>
      </c>
      <c r="C5" s="43">
        <f>MODELO!AH17</f>
        <v>8574.119999999999</v>
      </c>
      <c r="D5" s="43">
        <f>EXQUISITECES!AH17</f>
        <v>4365.0899999999992</v>
      </c>
      <c r="E5" s="43">
        <f>HOYADA!AH17</f>
        <v>2037.96</v>
      </c>
      <c r="F5" s="43">
        <f>FARMASTOP!AH17</f>
        <v>771.12</v>
      </c>
      <c r="G5" s="43">
        <f>BOCAS!AH17</f>
        <v>488.25000000000006</v>
      </c>
      <c r="H5" s="43">
        <f>LAGUNETICA!AH17</f>
        <v>3974.9399999999996</v>
      </c>
      <c r="I5" s="43">
        <f>SANANTONIO!AH17</f>
        <v>0</v>
      </c>
      <c r="J5" s="43">
        <f t="shared" si="0"/>
        <v>38263.950000000004</v>
      </c>
    </row>
    <row r="6" spans="1:10" x14ac:dyDescent="0.25">
      <c r="A6" s="73" t="s">
        <v>23</v>
      </c>
      <c r="B6" s="43">
        <f>AUTOMERCADO!AH18</f>
        <v>21</v>
      </c>
      <c r="C6" s="43">
        <f>MODELO!AH18</f>
        <v>23</v>
      </c>
      <c r="D6" s="43">
        <f>EXQUISITECES!AH18</f>
        <v>18</v>
      </c>
      <c r="E6" s="43">
        <f>HOYADA!AH18</f>
        <v>12</v>
      </c>
      <c r="F6" s="43">
        <f>FARMASTOP!AH18</f>
        <v>0</v>
      </c>
      <c r="G6" s="43">
        <f>BOCAS!AH18</f>
        <v>0</v>
      </c>
      <c r="H6" s="43">
        <f>LAGUNETICA!AH18</f>
        <v>15</v>
      </c>
      <c r="I6" s="43">
        <f>SANANTONIO!AH18</f>
        <v>0</v>
      </c>
      <c r="J6" s="43">
        <f t="shared" si="0"/>
        <v>89</v>
      </c>
    </row>
    <row r="7" spans="1:10" x14ac:dyDescent="0.25">
      <c r="A7" s="46" t="s">
        <v>27</v>
      </c>
      <c r="B7" s="43">
        <f>AUTOMERCADO!AH19</f>
        <v>97.02000000000001</v>
      </c>
      <c r="C7" s="43">
        <f>MODELO!AH19</f>
        <v>106.26</v>
      </c>
      <c r="D7" s="43">
        <f>EXQUISITECES!AH19</f>
        <v>83.16</v>
      </c>
      <c r="E7" s="43">
        <f>HOYADA!AH19</f>
        <v>55.44</v>
      </c>
      <c r="F7" s="43">
        <f>FARMASTOP!AH19</f>
        <v>0</v>
      </c>
      <c r="G7" s="43">
        <f>BOCAS!AH19</f>
        <v>0</v>
      </c>
      <c r="H7" s="43">
        <f>LAGUNETICA!AH19</f>
        <v>69.300000000000011</v>
      </c>
      <c r="I7" s="43">
        <f>SANANTONIO!AH19</f>
        <v>0</v>
      </c>
      <c r="J7" s="43">
        <f t="shared" si="0"/>
        <v>411.18000000000006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3954</v>
      </c>
      <c r="C10" s="43">
        <f>MODELO!AH22</f>
        <v>1891</v>
      </c>
      <c r="D10" s="43">
        <f>EXQUISITECES!AH22</f>
        <v>969</v>
      </c>
      <c r="E10" s="43">
        <f>HOYADA!AH22</f>
        <v>456</v>
      </c>
      <c r="F10" s="43">
        <f>FARMASTOP!AH22</f>
        <v>168</v>
      </c>
      <c r="G10" s="43">
        <f>BOCAS!AH22</f>
        <v>105</v>
      </c>
      <c r="H10" s="43">
        <f>LAGUNETICA!AH22</f>
        <v>881</v>
      </c>
      <c r="I10" s="43">
        <f>SANANTONIO!AH22</f>
        <v>0</v>
      </c>
      <c r="J10" s="43">
        <f t="shared" si="0"/>
        <v>8424</v>
      </c>
    </row>
    <row r="11" spans="1:10" x14ac:dyDescent="0.25">
      <c r="A11" s="48" t="s">
        <v>26</v>
      </c>
      <c r="B11" s="43">
        <f>AUTOMERCADO!AH23</f>
        <v>18149.489999999998</v>
      </c>
      <c r="C11" s="43">
        <f>MODELO!AH23</f>
        <v>8680.3799999999992</v>
      </c>
      <c r="D11" s="43">
        <f>EXQUISITECES!AH23</f>
        <v>4448.25</v>
      </c>
      <c r="E11" s="43">
        <f>HOYADA!AH23</f>
        <v>2093.4</v>
      </c>
      <c r="F11" s="43">
        <f>FARMASTOP!AH23</f>
        <v>771.12</v>
      </c>
      <c r="G11" s="43">
        <f>BOCAS!AH23</f>
        <v>488.25000000000006</v>
      </c>
      <c r="H11" s="43">
        <f>LAGUNETICA!AH23</f>
        <v>4044.24</v>
      </c>
      <c r="I11" s="43">
        <f>SANANTONIO!AH23</f>
        <v>0</v>
      </c>
      <c r="J11" s="43">
        <f t="shared" si="0"/>
        <v>38675.129999999997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332.68000000000006</v>
      </c>
      <c r="C20" s="43">
        <f>MODELO!AH32</f>
        <v>44.31</v>
      </c>
      <c r="D20" s="43">
        <f>EXQUISITECES!AH32</f>
        <v>20.8</v>
      </c>
      <c r="E20" s="43">
        <f>HOYADA!AH32</f>
        <v>15.06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412.85000000000008</v>
      </c>
    </row>
    <row r="21" spans="1:10" x14ac:dyDescent="0.25">
      <c r="A21" s="46" t="s">
        <v>35</v>
      </c>
      <c r="B21" s="43">
        <f>AUTOMERCADO!AH33</f>
        <v>1527.0011999999999</v>
      </c>
      <c r="C21" s="43">
        <f>MODELO!AH33</f>
        <v>203.38289999999998</v>
      </c>
      <c r="D21" s="43">
        <f>EXQUISITECES!AH33</f>
        <v>95.471999999999994</v>
      </c>
      <c r="E21" s="43">
        <f>HOYADA!AH33</f>
        <v>69.125399999999999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1894.9814999999999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332.68000000000006</v>
      </c>
      <c r="C26" s="43">
        <f>MODELO!AH38</f>
        <v>44.31</v>
      </c>
      <c r="D26" s="43">
        <f>EXQUISITECES!AH38</f>
        <v>20.8</v>
      </c>
      <c r="E26" s="43">
        <f>HOYADA!AH38</f>
        <v>15.06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412.85000000000008</v>
      </c>
    </row>
    <row r="27" spans="1:10" x14ac:dyDescent="0.25">
      <c r="A27" s="48" t="s">
        <v>42</v>
      </c>
      <c r="B27" s="43">
        <f>AUTOMERCADO!AH39</f>
        <v>1527.0011999999999</v>
      </c>
      <c r="C27" s="43">
        <f>MODELO!AH39</f>
        <v>203.38289999999998</v>
      </c>
      <c r="D27" s="43">
        <f>EXQUISITECES!AH39</f>
        <v>95.471999999999994</v>
      </c>
      <c r="E27" s="43">
        <f>HOYADA!AH39</f>
        <v>69.125399999999999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1894.9814999999999</v>
      </c>
    </row>
    <row r="28" spans="1:10" x14ac:dyDescent="0.25">
      <c r="A28" s="46" t="s">
        <v>43</v>
      </c>
      <c r="B28" s="43">
        <f>AUTOMERCADO!AH40</f>
        <v>411.69</v>
      </c>
      <c r="C28" s="43">
        <f>MODELO!AH40</f>
        <v>0</v>
      </c>
      <c r="D28" s="43">
        <f>EXQUISITECES!AH40</f>
        <v>4.43</v>
      </c>
      <c r="E28" s="43">
        <f>HOYADA!AH40</f>
        <v>2.89</v>
      </c>
      <c r="F28" s="43">
        <f>FARMASTOP!AH40</f>
        <v>26.279999999999998</v>
      </c>
      <c r="G28" s="43">
        <f>BOCAS!AH40</f>
        <v>7.49</v>
      </c>
      <c r="H28" s="43">
        <f>LAGUNETICA!AH40</f>
        <v>15.48</v>
      </c>
      <c r="I28" s="43">
        <f>SANANTONIO!AH40</f>
        <v>0</v>
      </c>
      <c r="J28" s="43">
        <f t="shared" si="0"/>
        <v>468.26</v>
      </c>
    </row>
    <row r="29" spans="1:10" x14ac:dyDescent="0.25">
      <c r="A29" s="46" t="s">
        <v>44</v>
      </c>
      <c r="B29" s="43">
        <f>AUTOMERCADO!AH41</f>
        <v>1889.6571000000001</v>
      </c>
      <c r="C29" s="43">
        <f>MODELO!AH41</f>
        <v>0</v>
      </c>
      <c r="D29" s="43">
        <f>EXQUISITECES!AH41</f>
        <v>20.333699999999997</v>
      </c>
      <c r="E29" s="43">
        <f>HOYADA!AH41</f>
        <v>13.2651</v>
      </c>
      <c r="F29" s="43">
        <f>FARMASTOP!AH41</f>
        <v>120.62519999999998</v>
      </c>
      <c r="G29" s="43">
        <f>BOCAS!AH41</f>
        <v>34.828500000000005</v>
      </c>
      <c r="H29" s="43">
        <f>LAGUNETICA!AH41</f>
        <v>71.053200000000004</v>
      </c>
      <c r="I29" s="43">
        <f>SANANTONIO!AH41</f>
        <v>0</v>
      </c>
      <c r="J29" s="43">
        <f t="shared" si="0"/>
        <v>2149.7628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411.69</v>
      </c>
      <c r="C34" s="43">
        <f>MODELO!AH46</f>
        <v>0</v>
      </c>
      <c r="D34" s="43">
        <f>EXQUISITECES!AH46</f>
        <v>4.43</v>
      </c>
      <c r="E34" s="43">
        <f>HOYADA!AH46</f>
        <v>2.89</v>
      </c>
      <c r="F34" s="43">
        <f>FARMASTOP!AH46</f>
        <v>26.279999999999998</v>
      </c>
      <c r="G34" s="43">
        <f>BOCAS!AH46</f>
        <v>7.49</v>
      </c>
      <c r="H34" s="43">
        <f>LAGUNETICA!AH46</f>
        <v>15.48</v>
      </c>
      <c r="I34" s="43">
        <f>SANANTONIO!AH46</f>
        <v>0</v>
      </c>
      <c r="J34" s="43">
        <f t="shared" si="0"/>
        <v>468.26</v>
      </c>
    </row>
    <row r="35" spans="1:10" x14ac:dyDescent="0.25">
      <c r="A35" s="48" t="s">
        <v>48</v>
      </c>
      <c r="B35" s="43">
        <f>AUTOMERCADO!AH47</f>
        <v>1889.6571000000001</v>
      </c>
      <c r="C35" s="43">
        <f>MODELO!AH47</f>
        <v>0</v>
      </c>
      <c r="D35" s="43">
        <f>EXQUISITECES!AH47</f>
        <v>20.333699999999997</v>
      </c>
      <c r="E35" s="43">
        <f>HOYADA!AH47</f>
        <v>13.2651</v>
      </c>
      <c r="F35" s="43">
        <f>FARMASTOP!AH47</f>
        <v>120.62519999999998</v>
      </c>
      <c r="G35" s="43">
        <f>BOCAS!AH47</f>
        <v>34.828500000000005</v>
      </c>
      <c r="H35" s="43">
        <f>LAGUNETICA!AH47</f>
        <v>71.053200000000004</v>
      </c>
      <c r="I35" s="43">
        <f>SANANTONIO!AH47</f>
        <v>0</v>
      </c>
      <c r="J35" s="43">
        <f t="shared" si="0"/>
        <v>2149.7628</v>
      </c>
    </row>
    <row r="36" spans="1:10" x14ac:dyDescent="0.25">
      <c r="A36" s="46" t="s">
        <v>49</v>
      </c>
      <c r="B36" s="43">
        <f>AUTOMERCADO!AH48</f>
        <v>1687.36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1687.36</v>
      </c>
    </row>
    <row r="37" spans="1:10" x14ac:dyDescent="0.25">
      <c r="A37" s="74" t="s">
        <v>14</v>
      </c>
      <c r="B37" s="43">
        <f>AUTOMERCADO!AH49</f>
        <v>16615.189999999999</v>
      </c>
      <c r="C37" s="43">
        <f>MODELO!AH49</f>
        <v>8194.67</v>
      </c>
      <c r="D37" s="43">
        <f>EXQUISITECES!AH49</f>
        <v>2260.92</v>
      </c>
      <c r="E37" s="43">
        <f>HOYADA!AH49</f>
        <v>3641.68</v>
      </c>
      <c r="F37" s="43">
        <f>FARMASTOP!AH49</f>
        <v>1184.28</v>
      </c>
      <c r="G37" s="43">
        <f>BOCAS!AH49</f>
        <v>366.74</v>
      </c>
      <c r="H37" s="43">
        <f>LAGUNETICA!AH49</f>
        <v>1980.0300000000002</v>
      </c>
      <c r="I37" s="43">
        <f>SANANTONIO!AH49</f>
        <v>0</v>
      </c>
      <c r="J37" s="43">
        <f t="shared" si="0"/>
        <v>34243.51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3257.24</v>
      </c>
      <c r="I40" s="43">
        <f>SANANTONIO!AH52</f>
        <v>0</v>
      </c>
      <c r="J40" s="43">
        <f t="shared" si="0"/>
        <v>3257.24</v>
      </c>
    </row>
    <row r="41" spans="1:10" x14ac:dyDescent="0.25">
      <c r="A41" s="74" t="s">
        <v>18</v>
      </c>
      <c r="B41" s="43">
        <f>AUTOMERCADO!AH53</f>
        <v>2976.8700000000003</v>
      </c>
      <c r="C41" s="43">
        <f>MODELO!AH53</f>
        <v>2537.06</v>
      </c>
      <c r="D41" s="43">
        <f>EXQUISITECES!AH53</f>
        <v>1313.2199999999998</v>
      </c>
      <c r="E41" s="43">
        <f>HOYADA!AH53</f>
        <v>3061.4100000000003</v>
      </c>
      <c r="F41" s="43">
        <f>FARMASTOP!AH53</f>
        <v>174.89</v>
      </c>
      <c r="G41" s="43">
        <f>BOCAS!AH53</f>
        <v>73.16</v>
      </c>
      <c r="H41" s="43">
        <f>LAGUNETICA!AH53</f>
        <v>1394.54</v>
      </c>
      <c r="I41" s="43">
        <f>SANANTONIO!AH53</f>
        <v>0</v>
      </c>
      <c r="J41" s="43">
        <f t="shared" si="0"/>
        <v>11531.149999999998</v>
      </c>
    </row>
    <row r="42" spans="1:10" x14ac:dyDescent="0.25">
      <c r="A42" s="74" t="s">
        <v>114</v>
      </c>
      <c r="B42" s="43">
        <f>AUTOMERCADO!AH54</f>
        <v>145.4</v>
      </c>
      <c r="C42" s="43">
        <f>MODELO!AH54</f>
        <v>83.95</v>
      </c>
      <c r="D42" s="43">
        <f>EXQUISITECES!AH54</f>
        <v>0</v>
      </c>
      <c r="E42" s="43">
        <f>HOYADA!AH54</f>
        <v>0</v>
      </c>
      <c r="F42" s="43">
        <f>FARMASTOP!AH54</f>
        <v>4.1500000000000004</v>
      </c>
      <c r="G42" s="43">
        <f>BOCAS!AH54</f>
        <v>4.6500000000000004</v>
      </c>
      <c r="H42" s="43">
        <f>LAGUNETICA!AH54</f>
        <v>0</v>
      </c>
      <c r="I42" s="43">
        <f>SANANTONIO!AH54</f>
        <v>0</v>
      </c>
      <c r="J42" s="43">
        <f t="shared" si="0"/>
        <v>238.15000000000003</v>
      </c>
    </row>
    <row r="43" spans="1:10" x14ac:dyDescent="0.25">
      <c r="A43" s="74" t="s">
        <v>52</v>
      </c>
      <c r="B43" s="43">
        <f>AUTOMERCADO!AH55</f>
        <v>549.78</v>
      </c>
      <c r="C43" s="43">
        <f>MODELO!AH55</f>
        <v>426.58</v>
      </c>
      <c r="D43" s="43">
        <f>EXQUISITECES!AH55</f>
        <v>89.49</v>
      </c>
      <c r="E43" s="43">
        <f>HOYADA!AH55</f>
        <v>4.58</v>
      </c>
      <c r="F43" s="43">
        <f>FARMASTOP!AH55</f>
        <v>0</v>
      </c>
      <c r="G43" s="43">
        <f>BOCAS!AH55</f>
        <v>51.15</v>
      </c>
      <c r="H43" s="43">
        <f>LAGUNETICA!AH55</f>
        <v>155.84</v>
      </c>
      <c r="I43" s="43">
        <f>SANANTONIO!AH55</f>
        <v>0</v>
      </c>
      <c r="J43" s="43">
        <f t="shared" si="0"/>
        <v>1277.4199999999998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6.48</v>
      </c>
      <c r="I47" s="43">
        <f>SANANTONIO!AH59</f>
        <v>0</v>
      </c>
      <c r="J47" s="43">
        <f t="shared" si="0"/>
        <v>6.48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918.18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918.18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44848.528300000005</v>
      </c>
      <c r="C52" s="75">
        <f>MODELO!AH64</f>
        <v>20418.272899999996</v>
      </c>
      <c r="D52" s="75">
        <f>EXQUISITECES!AH64</f>
        <v>8393.1857</v>
      </c>
      <c r="E52" s="75">
        <f>HOYADA!AH64</f>
        <v>9756.710500000001</v>
      </c>
      <c r="F52" s="75">
        <f>FARMASTOP!AH64</f>
        <v>2301.5652</v>
      </c>
      <c r="G52" s="75">
        <f>BOCAS!AH64</f>
        <v>1050.7784999999999</v>
      </c>
      <c r="H52" s="75">
        <f>LAGUNETICA!AH64</f>
        <v>11473.2232</v>
      </c>
      <c r="I52" s="75">
        <f>SANANTONIO!AH64</f>
        <v>0</v>
      </c>
      <c r="J52" s="75">
        <f t="shared" si="0"/>
        <v>98242.26430000001</v>
      </c>
    </row>
    <row r="53" spans="1:10" x14ac:dyDescent="0.25">
      <c r="A53" s="56" t="s">
        <v>3</v>
      </c>
      <c r="B53" s="43">
        <f>B2</f>
        <v>44729.98</v>
      </c>
      <c r="C53" s="43">
        <f t="shared" ref="C53:I53" si="1">C2</f>
        <v>20160.109999999997</v>
      </c>
      <c r="D53" s="43">
        <f t="shared" si="1"/>
        <v>8347.31</v>
      </c>
      <c r="E53" s="43">
        <f t="shared" si="1"/>
        <v>9759.01</v>
      </c>
      <c r="F53" s="43">
        <f t="shared" si="1"/>
        <v>2260.84</v>
      </c>
      <c r="G53" s="43">
        <f t="shared" si="1"/>
        <v>1043.04</v>
      </c>
      <c r="H53" s="43">
        <f t="shared" si="1"/>
        <v>11461.239999999998</v>
      </c>
      <c r="I53" s="43">
        <f t="shared" si="1"/>
        <v>0</v>
      </c>
      <c r="J53" s="43">
        <f>J2</f>
        <v>97761.52999999997</v>
      </c>
    </row>
    <row r="54" spans="1:10" x14ac:dyDescent="0.25">
      <c r="A54" s="58" t="s">
        <v>95</v>
      </c>
      <c r="B54" s="43">
        <f>+B52-B53</f>
        <v>118.5483000000022</v>
      </c>
      <c r="C54" s="43">
        <f t="shared" ref="C54:I54" si="2">+C52-C53</f>
        <v>258.16289999999935</v>
      </c>
      <c r="D54" s="43">
        <f t="shared" si="2"/>
        <v>45.875700000000506</v>
      </c>
      <c r="E54" s="43">
        <f t="shared" si="2"/>
        <v>-2.2994999999991705</v>
      </c>
      <c r="F54" s="43">
        <f t="shared" si="2"/>
        <v>40.725199999999859</v>
      </c>
      <c r="G54" s="43">
        <f t="shared" si="2"/>
        <v>7.7384999999999309</v>
      </c>
      <c r="H54" s="43">
        <f t="shared" si="2"/>
        <v>11.983200000002398</v>
      </c>
      <c r="I54" s="43">
        <f t="shared" si="2"/>
        <v>0</v>
      </c>
      <c r="J54" s="43">
        <f>+J52-J53</f>
        <v>480.73430000004009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E47" activePane="bottomRight" state="frozen"/>
      <selection pane="topRight" activeCell="B1" sqref="B1"/>
      <selection pane="bottomLeft" activeCell="A5" sqref="A5"/>
      <selection pane="bottomRight" activeCell="K49" sqref="K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>
        <v>4.62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53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59</v>
      </c>
      <c r="J11" s="5" t="s">
        <v>61</v>
      </c>
      <c r="K11" s="5" t="s">
        <v>62</v>
      </c>
      <c r="L11" s="5" t="s">
        <v>63</v>
      </c>
      <c r="M11" s="5" t="s">
        <v>64</v>
      </c>
      <c r="N11" s="5" t="s">
        <v>66</v>
      </c>
      <c r="O11" s="5" t="s">
        <v>67</v>
      </c>
      <c r="P11" s="5" t="s">
        <v>70</v>
      </c>
      <c r="Q11" s="5" t="s">
        <v>72</v>
      </c>
      <c r="R11" s="5" t="s">
        <v>75</v>
      </c>
      <c r="S11" s="5" t="s">
        <v>76</v>
      </c>
      <c r="T11" s="5" t="s">
        <v>79</v>
      </c>
      <c r="U11" s="5" t="s">
        <v>82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1518.56</v>
      </c>
      <c r="C12" s="26">
        <v>2736.56</v>
      </c>
      <c r="D12" s="26">
        <v>1516.13</v>
      </c>
      <c r="E12" s="26">
        <v>3067.49</v>
      </c>
      <c r="F12" s="26">
        <v>1077.6600000000001</v>
      </c>
      <c r="G12" s="26">
        <v>3337.45</v>
      </c>
      <c r="H12" s="26">
        <v>2130.02</v>
      </c>
      <c r="I12" s="26">
        <v>2989.01</v>
      </c>
      <c r="J12" s="26">
        <v>4506.74</v>
      </c>
      <c r="K12" s="26">
        <v>4889.58</v>
      </c>
      <c r="L12" s="26">
        <v>1298.93</v>
      </c>
      <c r="M12" s="26">
        <v>2703.49</v>
      </c>
      <c r="N12" s="26">
        <v>3350.05</v>
      </c>
      <c r="O12" s="26">
        <v>3972.15</v>
      </c>
      <c r="P12" s="26">
        <v>1165.75</v>
      </c>
      <c r="Q12" s="26">
        <v>496.01</v>
      </c>
      <c r="R12" s="26">
        <v>88.25</v>
      </c>
      <c r="S12" s="26">
        <v>1091.55</v>
      </c>
      <c r="T12" s="26">
        <v>353.38</v>
      </c>
      <c r="U12" s="26">
        <v>2441.2199999999998</v>
      </c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44729.98</v>
      </c>
      <c r="AI12" s="26">
        <v>44729.95</v>
      </c>
      <c r="AJ12" s="69">
        <f>+AI12-AH12</f>
        <v>-3.0000000006111804E-2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10.199999999999999</v>
      </c>
      <c r="D15" s="23">
        <v>5</v>
      </c>
      <c r="E15" s="23">
        <v>9</v>
      </c>
      <c r="F15" s="23">
        <v>2</v>
      </c>
      <c r="G15" s="23"/>
      <c r="H15" s="23">
        <v>7.5</v>
      </c>
      <c r="I15" s="23">
        <v>17</v>
      </c>
      <c r="J15" s="23"/>
      <c r="K15" s="23"/>
      <c r="L15" s="23">
        <v>178.9</v>
      </c>
      <c r="M15" s="23"/>
      <c r="N15" s="23"/>
      <c r="O15" s="23">
        <v>7.7</v>
      </c>
      <c r="P15" s="23"/>
      <c r="Q15" s="23"/>
      <c r="R15" s="23"/>
      <c r="S15" s="23">
        <v>6</v>
      </c>
      <c r="T15" s="23">
        <v>32.299999999999997</v>
      </c>
      <c r="U15" s="23">
        <v>114</v>
      </c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389.6</v>
      </c>
    </row>
    <row r="16" spans="1:36" s="32" customFormat="1" x14ac:dyDescent="0.25">
      <c r="A16" s="30" t="s">
        <v>20</v>
      </c>
      <c r="B16" s="31">
        <v>140</v>
      </c>
      <c r="C16" s="31">
        <v>255</v>
      </c>
      <c r="D16" s="31">
        <v>180</v>
      </c>
      <c r="E16" s="31">
        <v>231</v>
      </c>
      <c r="F16" s="31">
        <v>57</v>
      </c>
      <c r="G16" s="31">
        <v>197</v>
      </c>
      <c r="H16" s="31">
        <v>124</v>
      </c>
      <c r="I16" s="31">
        <v>286</v>
      </c>
      <c r="J16" s="31">
        <v>231</v>
      </c>
      <c r="K16" s="31">
        <v>643</v>
      </c>
      <c r="L16" s="31">
        <v>128</v>
      </c>
      <c r="M16" s="31">
        <v>360</v>
      </c>
      <c r="N16" s="31">
        <v>308</v>
      </c>
      <c r="O16" s="31">
        <v>257</v>
      </c>
      <c r="P16" s="31">
        <v>110</v>
      </c>
      <c r="Q16" s="31">
        <v>43</v>
      </c>
      <c r="R16" s="31">
        <v>3</v>
      </c>
      <c r="S16" s="31">
        <v>69</v>
      </c>
      <c r="T16" s="31">
        <v>5</v>
      </c>
      <c r="U16" s="31">
        <v>306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3933</v>
      </c>
      <c r="AJ16" s="70"/>
    </row>
    <row r="17" spans="1:36" s="47" customFormat="1" x14ac:dyDescent="0.25">
      <c r="A17" s="46" t="s">
        <v>27</v>
      </c>
      <c r="B17" s="22">
        <f>B16*$B$8</f>
        <v>642.6</v>
      </c>
      <c r="C17" s="22">
        <f>C16*$B$8</f>
        <v>1170.45</v>
      </c>
      <c r="D17" s="22">
        <f t="shared" ref="D17:L17" si="2">D16*$B$8</f>
        <v>826.19999999999993</v>
      </c>
      <c r="E17" s="22">
        <f t="shared" si="2"/>
        <v>1060.29</v>
      </c>
      <c r="F17" s="22">
        <f t="shared" si="2"/>
        <v>261.63</v>
      </c>
      <c r="G17" s="22">
        <f t="shared" si="2"/>
        <v>904.23</v>
      </c>
      <c r="H17" s="22">
        <f t="shared" si="2"/>
        <v>569.16</v>
      </c>
      <c r="I17" s="22">
        <f t="shared" si="2"/>
        <v>1312.74</v>
      </c>
      <c r="J17" s="22">
        <f t="shared" si="2"/>
        <v>1060.29</v>
      </c>
      <c r="K17" s="22">
        <f t="shared" si="2"/>
        <v>2951.37</v>
      </c>
      <c r="L17" s="22">
        <f t="shared" si="2"/>
        <v>587.52</v>
      </c>
      <c r="M17" s="22">
        <f t="shared" ref="M17:R17" si="3">M16*$B$8</f>
        <v>1652.3999999999999</v>
      </c>
      <c r="N17" s="22">
        <f t="shared" si="3"/>
        <v>1413.72</v>
      </c>
      <c r="O17" s="22">
        <f t="shared" si="3"/>
        <v>1179.6299999999999</v>
      </c>
      <c r="P17" s="22">
        <f t="shared" si="3"/>
        <v>504.9</v>
      </c>
      <c r="Q17" s="22">
        <f t="shared" si="3"/>
        <v>197.37</v>
      </c>
      <c r="R17" s="22">
        <f t="shared" si="3"/>
        <v>13.77</v>
      </c>
      <c r="S17" s="22">
        <f t="shared" ref="S17:AG17" si="4">S16*$B$8</f>
        <v>316.70999999999998</v>
      </c>
      <c r="T17" s="22">
        <f t="shared" si="4"/>
        <v>22.95</v>
      </c>
      <c r="U17" s="22">
        <f t="shared" si="4"/>
        <v>1404.54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18052.47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>
        <v>11</v>
      </c>
      <c r="I18" s="33"/>
      <c r="J18" s="33"/>
      <c r="K18" s="33"/>
      <c r="L18" s="33">
        <v>10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21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50.82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46.2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97.02000000000001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140</v>
      </c>
      <c r="C22" s="20">
        <f t="shared" ref="C22:L22" si="11">+C16+C18+C20</f>
        <v>255</v>
      </c>
      <c r="D22" s="20">
        <f t="shared" si="11"/>
        <v>180</v>
      </c>
      <c r="E22" s="20">
        <f t="shared" si="11"/>
        <v>231</v>
      </c>
      <c r="F22" s="20">
        <f t="shared" si="11"/>
        <v>57</v>
      </c>
      <c r="G22" s="20">
        <f t="shared" si="11"/>
        <v>197</v>
      </c>
      <c r="H22" s="20">
        <f t="shared" si="11"/>
        <v>135</v>
      </c>
      <c r="I22" s="20">
        <f t="shared" si="11"/>
        <v>286</v>
      </c>
      <c r="J22" s="20">
        <f t="shared" si="11"/>
        <v>231</v>
      </c>
      <c r="K22" s="20">
        <f t="shared" si="11"/>
        <v>643</v>
      </c>
      <c r="L22" s="20">
        <f t="shared" si="11"/>
        <v>138</v>
      </c>
      <c r="M22" s="20">
        <f t="shared" ref="M22:S22" si="12">+M16+M18+M20</f>
        <v>360</v>
      </c>
      <c r="N22" s="20">
        <f t="shared" si="12"/>
        <v>308</v>
      </c>
      <c r="O22" s="20">
        <f t="shared" si="12"/>
        <v>257</v>
      </c>
      <c r="P22" s="20">
        <f t="shared" si="12"/>
        <v>110</v>
      </c>
      <c r="Q22" s="20">
        <f t="shared" si="12"/>
        <v>43</v>
      </c>
      <c r="R22" s="20">
        <f t="shared" si="12"/>
        <v>3</v>
      </c>
      <c r="S22" s="20">
        <f t="shared" si="12"/>
        <v>69</v>
      </c>
      <c r="T22" s="20">
        <f t="shared" ref="T22:AG22" si="13">+T16+T18+T20</f>
        <v>5</v>
      </c>
      <c r="U22" s="20">
        <f t="shared" si="13"/>
        <v>306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3954</v>
      </c>
    </row>
    <row r="23" spans="1:36" s="47" customFormat="1" x14ac:dyDescent="0.25">
      <c r="A23" s="48" t="s">
        <v>26</v>
      </c>
      <c r="B23" s="19">
        <f>+B17+B19+B21</f>
        <v>642.6</v>
      </c>
      <c r="C23" s="19">
        <f t="shared" ref="C23:L23" si="14">+C17+C19+C21</f>
        <v>1170.45</v>
      </c>
      <c r="D23" s="19">
        <f t="shared" si="14"/>
        <v>826.19999999999993</v>
      </c>
      <c r="E23" s="19">
        <f t="shared" si="14"/>
        <v>1060.29</v>
      </c>
      <c r="F23" s="19">
        <f t="shared" si="14"/>
        <v>261.63</v>
      </c>
      <c r="G23" s="19">
        <f t="shared" si="14"/>
        <v>904.23</v>
      </c>
      <c r="H23" s="19">
        <f t="shared" si="14"/>
        <v>619.98</v>
      </c>
      <c r="I23" s="19">
        <f t="shared" si="14"/>
        <v>1312.74</v>
      </c>
      <c r="J23" s="19">
        <f t="shared" si="14"/>
        <v>1060.29</v>
      </c>
      <c r="K23" s="19">
        <f t="shared" si="14"/>
        <v>2951.37</v>
      </c>
      <c r="L23" s="19">
        <f t="shared" si="14"/>
        <v>633.72</v>
      </c>
      <c r="M23" s="19">
        <f t="shared" ref="M23:S23" si="15">+M17+M19+M21</f>
        <v>1652.3999999999999</v>
      </c>
      <c r="N23" s="19">
        <f t="shared" si="15"/>
        <v>1413.72</v>
      </c>
      <c r="O23" s="19">
        <f t="shared" si="15"/>
        <v>1179.6299999999999</v>
      </c>
      <c r="P23" s="19">
        <f t="shared" si="15"/>
        <v>504.9</v>
      </c>
      <c r="Q23" s="19">
        <f t="shared" si="15"/>
        <v>197.37</v>
      </c>
      <c r="R23" s="19">
        <f t="shared" si="15"/>
        <v>13.77</v>
      </c>
      <c r="S23" s="19">
        <f t="shared" si="15"/>
        <v>316.70999999999998</v>
      </c>
      <c r="T23" s="19">
        <f t="shared" ref="T23:AG23" si="16">+T17+T19+T21</f>
        <v>22.95</v>
      </c>
      <c r="U23" s="19">
        <f t="shared" si="16"/>
        <v>1404.54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18149.489999999998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76.260000000000005</v>
      </c>
      <c r="I32" s="36">
        <v>53.78</v>
      </c>
      <c r="J32" s="36">
        <v>49.21</v>
      </c>
      <c r="K32" s="36"/>
      <c r="L32" s="36"/>
      <c r="M32" s="37">
        <v>35</v>
      </c>
      <c r="N32" s="37"/>
      <c r="O32" s="37">
        <v>43.08</v>
      </c>
      <c r="P32" s="37">
        <v>25.35</v>
      </c>
      <c r="Q32" s="37">
        <v>50</v>
      </c>
      <c r="R32" s="37"/>
      <c r="S32" s="37"/>
      <c r="T32" s="37"/>
      <c r="U32" s="37">
        <v>0</v>
      </c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332.68000000000006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350.03340000000003</v>
      </c>
      <c r="I33" s="22">
        <f t="shared" si="30"/>
        <v>246.8502</v>
      </c>
      <c r="J33" s="22">
        <f t="shared" si="30"/>
        <v>225.87389999999999</v>
      </c>
      <c r="K33" s="22">
        <f t="shared" si="30"/>
        <v>0</v>
      </c>
      <c r="L33" s="22">
        <f t="shared" si="30"/>
        <v>0</v>
      </c>
      <c r="M33" s="22">
        <f t="shared" ref="M33:R33" si="31">M32*$B$8</f>
        <v>160.65</v>
      </c>
      <c r="N33" s="22">
        <f t="shared" si="31"/>
        <v>0</v>
      </c>
      <c r="O33" s="22">
        <f t="shared" si="31"/>
        <v>197.73719999999997</v>
      </c>
      <c r="P33" s="22">
        <f t="shared" si="31"/>
        <v>116.3565</v>
      </c>
      <c r="Q33" s="22">
        <f t="shared" si="31"/>
        <v>229.5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1527.0011999999999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76.260000000000005</v>
      </c>
      <c r="I38" s="20">
        <f t="shared" si="39"/>
        <v>53.78</v>
      </c>
      <c r="J38" s="20">
        <f t="shared" si="39"/>
        <v>49.21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35</v>
      </c>
      <c r="N38" s="20">
        <f t="shared" si="40"/>
        <v>0</v>
      </c>
      <c r="O38" s="20">
        <f t="shared" si="40"/>
        <v>43.08</v>
      </c>
      <c r="P38" s="20">
        <f t="shared" si="40"/>
        <v>25.35</v>
      </c>
      <c r="Q38" s="20">
        <f t="shared" si="40"/>
        <v>50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332.68000000000006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350.03340000000003</v>
      </c>
      <c r="I39" s="19">
        <f t="shared" si="42"/>
        <v>246.8502</v>
      </c>
      <c r="J39" s="19">
        <f t="shared" si="42"/>
        <v>225.87389999999999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160.65</v>
      </c>
      <c r="N39" s="19">
        <f t="shared" si="43"/>
        <v>0</v>
      </c>
      <c r="O39" s="19">
        <f t="shared" si="43"/>
        <v>197.73719999999997</v>
      </c>
      <c r="P39" s="19">
        <f t="shared" si="43"/>
        <v>116.3565</v>
      </c>
      <c r="Q39" s="19">
        <f t="shared" si="43"/>
        <v>229.5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1527.0011999999999</v>
      </c>
    </row>
    <row r="40" spans="1:34" x14ac:dyDescent="0.25">
      <c r="A40" s="13" t="s">
        <v>43</v>
      </c>
      <c r="B40" s="36">
        <v>68.06</v>
      </c>
      <c r="C40" s="36">
        <v>55.33</v>
      </c>
      <c r="D40" s="36">
        <v>17.420000000000002</v>
      </c>
      <c r="E40" s="36"/>
      <c r="F40" s="36">
        <v>49.34</v>
      </c>
      <c r="G40" s="36"/>
      <c r="H40" s="36">
        <v>28.6</v>
      </c>
      <c r="I40" s="36">
        <v>0</v>
      </c>
      <c r="J40" s="36"/>
      <c r="K40" s="36">
        <v>24.34</v>
      </c>
      <c r="L40" s="36"/>
      <c r="M40" s="36"/>
      <c r="N40" s="36">
        <v>35.17</v>
      </c>
      <c r="O40" s="36"/>
      <c r="P40" s="36">
        <v>98.35</v>
      </c>
      <c r="Q40" s="36"/>
      <c r="R40" s="36"/>
      <c r="S40" s="36">
        <v>19.28</v>
      </c>
      <c r="T40" s="36"/>
      <c r="U40" s="36">
        <v>15.8</v>
      </c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411.69</v>
      </c>
    </row>
    <row r="41" spans="1:34" s="47" customFormat="1" x14ac:dyDescent="0.25">
      <c r="A41" s="46" t="s">
        <v>44</v>
      </c>
      <c r="B41" s="22">
        <f>B40*$B$8</f>
        <v>312.3954</v>
      </c>
      <c r="C41" s="22">
        <f t="shared" ref="C41:L41" si="45">C40*$B$8</f>
        <v>253.96469999999999</v>
      </c>
      <c r="D41" s="22">
        <f t="shared" si="45"/>
        <v>79.957800000000006</v>
      </c>
      <c r="E41" s="22">
        <f t="shared" si="45"/>
        <v>0</v>
      </c>
      <c r="F41" s="22">
        <f t="shared" si="45"/>
        <v>226.47060000000002</v>
      </c>
      <c r="G41" s="22">
        <f t="shared" si="45"/>
        <v>0</v>
      </c>
      <c r="H41" s="22">
        <f t="shared" si="45"/>
        <v>131.274</v>
      </c>
      <c r="I41" s="22">
        <f t="shared" si="45"/>
        <v>0</v>
      </c>
      <c r="J41" s="22">
        <f t="shared" si="45"/>
        <v>0</v>
      </c>
      <c r="K41" s="22">
        <f t="shared" si="45"/>
        <v>111.72059999999999</v>
      </c>
      <c r="L41" s="22">
        <f t="shared" si="45"/>
        <v>0</v>
      </c>
      <c r="M41" s="22">
        <f t="shared" ref="M41:R41" si="46">M40*$B$8</f>
        <v>0</v>
      </c>
      <c r="N41" s="22">
        <f t="shared" si="46"/>
        <v>161.43030000000002</v>
      </c>
      <c r="O41" s="22">
        <f t="shared" si="46"/>
        <v>0</v>
      </c>
      <c r="P41" s="22">
        <f t="shared" si="46"/>
        <v>451.42649999999998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88.495199999999997</v>
      </c>
      <c r="T41" s="22">
        <f t="shared" si="47"/>
        <v>0</v>
      </c>
      <c r="U41" s="22">
        <f t="shared" si="47"/>
        <v>72.522000000000006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1889.6571000000001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68.06</v>
      </c>
      <c r="C46" s="20">
        <f t="shared" ref="C46:L46" si="54">+C40+C42+C44</f>
        <v>55.33</v>
      </c>
      <c r="D46" s="20">
        <f t="shared" si="54"/>
        <v>17.420000000000002</v>
      </c>
      <c r="E46" s="20">
        <f t="shared" si="54"/>
        <v>0</v>
      </c>
      <c r="F46" s="20">
        <f t="shared" si="54"/>
        <v>49.34</v>
      </c>
      <c r="G46" s="20">
        <f t="shared" si="54"/>
        <v>0</v>
      </c>
      <c r="H46" s="20">
        <f t="shared" si="54"/>
        <v>28.6</v>
      </c>
      <c r="I46" s="20">
        <f t="shared" si="54"/>
        <v>0</v>
      </c>
      <c r="J46" s="20">
        <f t="shared" si="54"/>
        <v>0</v>
      </c>
      <c r="K46" s="20">
        <f t="shared" si="54"/>
        <v>24.34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35.17</v>
      </c>
      <c r="O46" s="20">
        <f t="shared" si="55"/>
        <v>0</v>
      </c>
      <c r="P46" s="20">
        <f t="shared" si="55"/>
        <v>98.35</v>
      </c>
      <c r="Q46" s="20">
        <f t="shared" si="55"/>
        <v>0</v>
      </c>
      <c r="R46" s="20">
        <f t="shared" si="55"/>
        <v>0</v>
      </c>
      <c r="S46" s="20">
        <f t="shared" si="55"/>
        <v>19.28</v>
      </c>
      <c r="T46" s="20">
        <f t="shared" ref="T46:AG46" si="56">+T40+T42+T44</f>
        <v>0</v>
      </c>
      <c r="U46" s="20">
        <f t="shared" si="56"/>
        <v>15.8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411.69</v>
      </c>
    </row>
    <row r="47" spans="1:34" s="47" customFormat="1" x14ac:dyDescent="0.25">
      <c r="A47" s="48" t="s">
        <v>48</v>
      </c>
      <c r="B47" s="19">
        <f>+B41+B43+B45</f>
        <v>312.3954</v>
      </c>
      <c r="C47" s="19">
        <f t="shared" ref="C47:L47" si="57">+C41+C43+C45</f>
        <v>253.96469999999999</v>
      </c>
      <c r="D47" s="19">
        <f t="shared" si="57"/>
        <v>79.957800000000006</v>
      </c>
      <c r="E47" s="19">
        <f t="shared" si="57"/>
        <v>0</v>
      </c>
      <c r="F47" s="19">
        <f t="shared" si="57"/>
        <v>226.47060000000002</v>
      </c>
      <c r="G47" s="19">
        <f t="shared" si="57"/>
        <v>0</v>
      </c>
      <c r="H47" s="19">
        <f t="shared" si="57"/>
        <v>131.274</v>
      </c>
      <c r="I47" s="19">
        <f t="shared" si="57"/>
        <v>0</v>
      </c>
      <c r="J47" s="19">
        <f t="shared" si="57"/>
        <v>0</v>
      </c>
      <c r="K47" s="19">
        <f t="shared" si="57"/>
        <v>111.72059999999999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161.43030000000002</v>
      </c>
      <c r="O47" s="19">
        <f t="shared" si="58"/>
        <v>0</v>
      </c>
      <c r="P47" s="19">
        <f t="shared" si="58"/>
        <v>451.42649999999998</v>
      </c>
      <c r="Q47" s="19">
        <f t="shared" si="58"/>
        <v>0</v>
      </c>
      <c r="R47" s="19">
        <f t="shared" si="58"/>
        <v>0</v>
      </c>
      <c r="S47" s="19">
        <f t="shared" si="58"/>
        <v>88.495199999999997</v>
      </c>
      <c r="T47" s="19">
        <f t="shared" ref="T47:AG47" si="59">+T41+T43+T45</f>
        <v>0</v>
      </c>
      <c r="U47" s="19">
        <f t="shared" si="59"/>
        <v>72.522000000000006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1889.6571000000001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>
        <v>1687.36</v>
      </c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1687.36</v>
      </c>
    </row>
    <row r="49" spans="1:34" x14ac:dyDescent="0.25">
      <c r="A49" s="17" t="s">
        <v>14</v>
      </c>
      <c r="B49" s="44">
        <v>486.55</v>
      </c>
      <c r="C49" s="44">
        <v>724.43</v>
      </c>
      <c r="D49" s="44">
        <v>435.19</v>
      </c>
      <c r="E49" s="44">
        <v>1518.67</v>
      </c>
      <c r="F49" s="44">
        <v>428.03</v>
      </c>
      <c r="G49" s="44">
        <v>1705.32</v>
      </c>
      <c r="H49" s="44">
        <v>564.48</v>
      </c>
      <c r="I49" s="44">
        <v>857.32</v>
      </c>
      <c r="J49" s="44">
        <v>1545.72</v>
      </c>
      <c r="K49" s="44">
        <v>1877.27</v>
      </c>
      <c r="L49" s="44">
        <v>488.5</v>
      </c>
      <c r="M49" s="45">
        <v>908.67</v>
      </c>
      <c r="N49" s="45">
        <v>1571.65</v>
      </c>
      <c r="O49" s="45">
        <v>1488.11</v>
      </c>
      <c r="P49" s="45">
        <v>98.54</v>
      </c>
      <c r="Q49" s="45">
        <v>79.06</v>
      </c>
      <c r="R49" s="45">
        <v>78.77</v>
      </c>
      <c r="S49" s="45">
        <v>680.68</v>
      </c>
      <c r="T49" s="45">
        <v>227.46</v>
      </c>
      <c r="U49" s="45">
        <v>850.77</v>
      </c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16615.189999999999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87.17</v>
      </c>
      <c r="C53" s="44">
        <v>445.12</v>
      </c>
      <c r="D53" s="44">
        <v>170.52</v>
      </c>
      <c r="E53" s="44">
        <v>477.63</v>
      </c>
      <c r="F53" s="44">
        <v>148.69999999999999</v>
      </c>
      <c r="G53" s="44">
        <v>742.05</v>
      </c>
      <c r="H53" s="44">
        <v>458.49</v>
      </c>
      <c r="I53" s="44">
        <v>390.86</v>
      </c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>
        <v>56.33</v>
      </c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2976.8700000000003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0</v>
      </c>
      <c r="J54" s="44"/>
      <c r="K54" s="44"/>
      <c r="L54" s="44"/>
      <c r="M54" s="45"/>
      <c r="N54" s="45">
        <v>61.7</v>
      </c>
      <c r="O54" s="45">
        <v>83.7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145.4</v>
      </c>
    </row>
    <row r="55" spans="1:34" x14ac:dyDescent="0.25">
      <c r="A55" s="17" t="s">
        <v>52</v>
      </c>
      <c r="B55" s="44">
        <v>0.5</v>
      </c>
      <c r="C55" s="44">
        <v>87.34</v>
      </c>
      <c r="D55" s="44"/>
      <c r="E55" s="44"/>
      <c r="F55" s="44">
        <v>11.54</v>
      </c>
      <c r="G55" s="44"/>
      <c r="H55" s="44"/>
      <c r="I55" s="44">
        <v>165.64</v>
      </c>
      <c r="J55" s="44"/>
      <c r="K55" s="44"/>
      <c r="L55" s="44"/>
      <c r="M55" s="45"/>
      <c r="N55" s="45">
        <v>166.35</v>
      </c>
      <c r="O55" s="45">
        <v>99.13</v>
      </c>
      <c r="P55" s="45"/>
      <c r="Q55" s="45"/>
      <c r="R55" s="45"/>
      <c r="S55" s="45"/>
      <c r="T55" s="45">
        <v>19.28</v>
      </c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549.78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>
        <v>918.18</v>
      </c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918.18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1529.2154</v>
      </c>
      <c r="C64" s="53">
        <f t="shared" ref="C64:AG64" si="61">+C15+C23+C31+C39+C47+C48+C49+C50+C51+C52+C53+C54+C55+C56+C57+C58+C59+C60+C61+C62+C63</f>
        <v>2691.5047</v>
      </c>
      <c r="D64" s="53">
        <f t="shared" si="61"/>
        <v>1516.8678</v>
      </c>
      <c r="E64" s="53">
        <f t="shared" si="61"/>
        <v>3065.59</v>
      </c>
      <c r="F64" s="53">
        <f t="shared" si="61"/>
        <v>1078.3706</v>
      </c>
      <c r="G64" s="53">
        <f t="shared" si="61"/>
        <v>3351.6000000000004</v>
      </c>
      <c r="H64" s="53">
        <f t="shared" si="61"/>
        <v>2131.7574000000004</v>
      </c>
      <c r="I64" s="53">
        <f t="shared" si="61"/>
        <v>2990.4102000000003</v>
      </c>
      <c r="J64" s="53">
        <f t="shared" si="61"/>
        <v>4519.2439000000004</v>
      </c>
      <c r="K64" s="53">
        <f t="shared" si="61"/>
        <v>4940.3606</v>
      </c>
      <c r="L64" s="53">
        <f t="shared" si="61"/>
        <v>1301.1199999999999</v>
      </c>
      <c r="M64" s="53">
        <f t="shared" si="61"/>
        <v>2721.72</v>
      </c>
      <c r="N64" s="53">
        <f t="shared" si="61"/>
        <v>3374.8502999999996</v>
      </c>
      <c r="O64" s="53">
        <f t="shared" si="61"/>
        <v>3974.1871999999998</v>
      </c>
      <c r="P64" s="53">
        <f t="shared" si="61"/>
        <v>1171.223</v>
      </c>
      <c r="Q64" s="53">
        <f t="shared" si="61"/>
        <v>505.93</v>
      </c>
      <c r="R64" s="53">
        <f t="shared" si="61"/>
        <v>92.539999999999992</v>
      </c>
      <c r="S64" s="53">
        <f t="shared" si="61"/>
        <v>1091.8851999999999</v>
      </c>
      <c r="T64" s="53">
        <f t="shared" si="61"/>
        <v>358.32000000000005</v>
      </c>
      <c r="U64" s="53">
        <f t="shared" si="61"/>
        <v>2441.8319999999999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44848.528300000005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D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D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D</v>
      </c>
      <c r="M66" s="55" t="str">
        <f t="shared" si="62"/>
        <v>CAJA 6 N</v>
      </c>
      <c r="N66" s="55" t="str">
        <f t="shared" si="62"/>
        <v>CAJA 7 N</v>
      </c>
      <c r="O66" s="55" t="str">
        <f t="shared" si="62"/>
        <v>CAJA 8 D</v>
      </c>
      <c r="P66" s="55" t="str">
        <f t="shared" si="62"/>
        <v>CAJA 9 N</v>
      </c>
      <c r="Q66" s="55" t="str">
        <f t="shared" si="62"/>
        <v>CAJA 10 N</v>
      </c>
      <c r="R66" s="55" t="str">
        <f t="shared" si="62"/>
        <v>CAJA 12 D</v>
      </c>
      <c r="S66" s="55" t="str">
        <f t="shared" si="62"/>
        <v>CAJA 12 N</v>
      </c>
      <c r="T66" s="55" t="str">
        <f t="shared" si="62"/>
        <v>CAJA 14 D</v>
      </c>
      <c r="U66" s="55" t="str">
        <f t="shared" si="62"/>
        <v>CAJA 15 N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1518.56</v>
      </c>
      <c r="C67" s="57">
        <f t="shared" ref="C67:L67" si="63">C12</f>
        <v>2736.56</v>
      </c>
      <c r="D67" s="57">
        <f t="shared" si="63"/>
        <v>1516.13</v>
      </c>
      <c r="E67" s="57">
        <f t="shared" si="63"/>
        <v>3067.49</v>
      </c>
      <c r="F67" s="57">
        <f t="shared" si="63"/>
        <v>1077.6600000000001</v>
      </c>
      <c r="G67" s="57">
        <f t="shared" si="63"/>
        <v>3337.45</v>
      </c>
      <c r="H67" s="57">
        <f t="shared" si="63"/>
        <v>2130.02</v>
      </c>
      <c r="I67" s="57">
        <f t="shared" si="63"/>
        <v>2989.01</v>
      </c>
      <c r="J67" s="57">
        <f t="shared" si="63"/>
        <v>4506.74</v>
      </c>
      <c r="K67" s="57">
        <f t="shared" si="63"/>
        <v>4889.58</v>
      </c>
      <c r="L67" s="57">
        <f t="shared" si="63"/>
        <v>1298.93</v>
      </c>
      <c r="M67" s="57">
        <f t="shared" ref="M67:AG67" si="64">M12</f>
        <v>2703.49</v>
      </c>
      <c r="N67" s="57">
        <f t="shared" si="64"/>
        <v>3350.05</v>
      </c>
      <c r="O67" s="57">
        <f t="shared" si="64"/>
        <v>3972.15</v>
      </c>
      <c r="P67" s="57">
        <f t="shared" si="64"/>
        <v>1165.75</v>
      </c>
      <c r="Q67" s="57">
        <f t="shared" si="64"/>
        <v>496.01</v>
      </c>
      <c r="R67" s="57">
        <f t="shared" si="64"/>
        <v>88.25</v>
      </c>
      <c r="S67" s="57">
        <f t="shared" si="64"/>
        <v>1091.55</v>
      </c>
      <c r="T67" s="57">
        <f t="shared" si="64"/>
        <v>353.38</v>
      </c>
      <c r="U67" s="57">
        <f t="shared" si="64"/>
        <v>2441.2199999999998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44729.98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1518.56</v>
      </c>
      <c r="C69" s="59">
        <f t="shared" ref="C69:L69" si="67">+C67+C68</f>
        <v>2736.56</v>
      </c>
      <c r="D69" s="59">
        <f t="shared" si="67"/>
        <v>1516.13</v>
      </c>
      <c r="E69" s="59">
        <f t="shared" si="67"/>
        <v>3067.49</v>
      </c>
      <c r="F69" s="59">
        <f t="shared" si="67"/>
        <v>1077.6600000000001</v>
      </c>
      <c r="G69" s="59">
        <f t="shared" si="67"/>
        <v>3337.45</v>
      </c>
      <c r="H69" s="59">
        <f t="shared" si="67"/>
        <v>2130.02</v>
      </c>
      <c r="I69" s="59">
        <f t="shared" si="67"/>
        <v>2989.01</v>
      </c>
      <c r="J69" s="59">
        <f t="shared" si="67"/>
        <v>4506.74</v>
      </c>
      <c r="K69" s="59">
        <f t="shared" si="67"/>
        <v>4889.58</v>
      </c>
      <c r="L69" s="59">
        <f t="shared" si="67"/>
        <v>1298.93</v>
      </c>
      <c r="M69" s="59">
        <f t="shared" ref="M69:AG69" si="68">+M67+M68</f>
        <v>2703.49</v>
      </c>
      <c r="N69" s="59">
        <f t="shared" si="68"/>
        <v>3350.05</v>
      </c>
      <c r="O69" s="59">
        <f t="shared" si="68"/>
        <v>3972.15</v>
      </c>
      <c r="P69" s="59">
        <f t="shared" si="68"/>
        <v>1165.75</v>
      </c>
      <c r="Q69" s="59">
        <f t="shared" si="68"/>
        <v>496.01</v>
      </c>
      <c r="R69" s="59">
        <f t="shared" si="68"/>
        <v>88.25</v>
      </c>
      <c r="S69" s="59">
        <f t="shared" si="68"/>
        <v>1091.55</v>
      </c>
      <c r="T69" s="59">
        <f t="shared" si="68"/>
        <v>353.38</v>
      </c>
      <c r="U69" s="59">
        <f t="shared" si="68"/>
        <v>2441.2199999999998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44729.98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10.6554000000001</v>
      </c>
      <c r="C70" s="57">
        <f t="shared" si="69"/>
        <v>-45.055299999999988</v>
      </c>
      <c r="D70" s="57">
        <f t="shared" si="69"/>
        <v>0.73779999999987922</v>
      </c>
      <c r="E70" s="57">
        <f t="shared" si="69"/>
        <v>-1.8999999999996362</v>
      </c>
      <c r="F70" s="57">
        <f t="shared" si="69"/>
        <v>0.71059999999988577</v>
      </c>
      <c r="G70" s="57">
        <f t="shared" si="69"/>
        <v>14.150000000000546</v>
      </c>
      <c r="H70" s="57">
        <f t="shared" si="69"/>
        <v>1.7374000000004344</v>
      </c>
      <c r="I70" s="57">
        <f t="shared" si="69"/>
        <v>1.4002000000000407</v>
      </c>
      <c r="J70" s="57">
        <f t="shared" si="69"/>
        <v>12.503900000000613</v>
      </c>
      <c r="K70" s="57">
        <f t="shared" si="69"/>
        <v>50.780600000000049</v>
      </c>
      <c r="L70" s="57">
        <f t="shared" si="69"/>
        <v>2.1899999999998272</v>
      </c>
      <c r="M70" s="57">
        <f t="shared" ref="M70:AG70" si="70">+M64-M69</f>
        <v>18.230000000000018</v>
      </c>
      <c r="N70" s="57">
        <f t="shared" si="70"/>
        <v>24.800299999999424</v>
      </c>
      <c r="O70" s="57">
        <f t="shared" si="70"/>
        <v>2.037199999999757</v>
      </c>
      <c r="P70" s="57">
        <f t="shared" si="70"/>
        <v>5.4729999999999563</v>
      </c>
      <c r="Q70" s="57">
        <f t="shared" si="70"/>
        <v>9.9200000000000159</v>
      </c>
      <c r="R70" s="57">
        <f t="shared" si="70"/>
        <v>4.289999999999992</v>
      </c>
      <c r="S70" s="57">
        <f t="shared" si="70"/>
        <v>0.33519999999998618</v>
      </c>
      <c r="T70" s="57">
        <f t="shared" si="70"/>
        <v>4.9400000000000546</v>
      </c>
      <c r="U70" s="57">
        <f t="shared" si="70"/>
        <v>0.61200000000008004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118.54830000000103</v>
      </c>
    </row>
    <row r="71" spans="1:34" ht="101.25" customHeight="1" x14ac:dyDescent="0.25">
      <c r="A71" s="77" t="s">
        <v>96</v>
      </c>
      <c r="B71" s="14" t="s">
        <v>130</v>
      </c>
      <c r="C71" s="14" t="s">
        <v>131</v>
      </c>
      <c r="D71" s="14"/>
      <c r="E71" s="14"/>
      <c r="F71" s="14"/>
      <c r="G71" s="14"/>
      <c r="H71" s="14"/>
      <c r="I71" s="14"/>
      <c r="J71" s="14" t="s">
        <v>132</v>
      </c>
      <c r="K71" s="14"/>
      <c r="L71" s="14"/>
      <c r="M71" s="29" t="s">
        <v>127</v>
      </c>
      <c r="N71" s="29" t="s">
        <v>133</v>
      </c>
      <c r="O71" s="29"/>
      <c r="P71" s="29" t="s">
        <v>134</v>
      </c>
      <c r="Q71" s="29" t="s">
        <v>135</v>
      </c>
      <c r="R71" s="29" t="s">
        <v>136</v>
      </c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41" activePane="bottomRight" state="frozen"/>
      <selection pane="topRight" activeCell="B1" sqref="B1"/>
      <selection pane="bottomLeft" activeCell="A5" sqref="A5"/>
      <selection pane="bottomRight" activeCell="AK14" sqref="AK1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>
        <v>4.62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63</v>
      </c>
      <c r="O11" s="5" t="s">
        <v>68</v>
      </c>
      <c r="P11" s="5" t="s">
        <v>70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1325.5</v>
      </c>
      <c r="C12" s="26">
        <v>939.52</v>
      </c>
      <c r="D12" s="26">
        <v>1145.81</v>
      </c>
      <c r="E12" s="26">
        <v>572.35</v>
      </c>
      <c r="F12" s="26">
        <v>924.9</v>
      </c>
      <c r="G12" s="26">
        <v>828.49</v>
      </c>
      <c r="H12" s="26">
        <v>628.21</v>
      </c>
      <c r="I12" s="26">
        <v>1797.44</v>
      </c>
      <c r="J12" s="26">
        <v>2550.63</v>
      </c>
      <c r="K12" s="26">
        <v>2294.6799999999998</v>
      </c>
      <c r="L12" s="26">
        <v>2163.37</v>
      </c>
      <c r="M12" s="26">
        <v>1191.23</v>
      </c>
      <c r="N12" s="26">
        <v>929.37</v>
      </c>
      <c r="O12" s="26">
        <v>1484.57</v>
      </c>
      <c r="P12" s="26">
        <v>1384.04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20160.109999999997</v>
      </c>
      <c r="AI12" s="26">
        <v>20160.16</v>
      </c>
      <c r="AJ12" s="69">
        <f>+AI12-AH12</f>
        <v>5.0000000002910383E-2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17</v>
      </c>
      <c r="G13" s="26"/>
      <c r="H13" s="26"/>
      <c r="I13" s="26"/>
      <c r="J13" s="26"/>
      <c r="K13" s="26"/>
      <c r="L13" s="26"/>
      <c r="M13" s="26">
        <v>0</v>
      </c>
      <c r="N13" s="26">
        <v>12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29</v>
      </c>
      <c r="AI13" s="26"/>
      <c r="AJ13" s="69">
        <f>+AI13-AH13</f>
        <v>-29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>
        <v>12</v>
      </c>
      <c r="G14" s="26"/>
      <c r="H14" s="26"/>
      <c r="I14" s="26"/>
      <c r="J14" s="26"/>
      <c r="K14" s="26"/>
      <c r="L14" s="26"/>
      <c r="M14" s="26">
        <v>6</v>
      </c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18</v>
      </c>
      <c r="AI14" s="26"/>
      <c r="AJ14" s="69">
        <f>+AI14-AH14</f>
        <v>-18</v>
      </c>
    </row>
    <row r="15" spans="1:36" x14ac:dyDescent="0.25">
      <c r="A15" s="13" t="s">
        <v>0</v>
      </c>
      <c r="B15" s="23">
        <v>45</v>
      </c>
      <c r="C15" s="23">
        <v>9</v>
      </c>
      <c r="D15" s="23">
        <v>13.5</v>
      </c>
      <c r="E15" s="23">
        <v>0</v>
      </c>
      <c r="F15" s="23">
        <v>13.5</v>
      </c>
      <c r="G15" s="23">
        <v>42.75</v>
      </c>
      <c r="H15" s="23">
        <v>41.2</v>
      </c>
      <c r="I15" s="23">
        <v>39.799999999999997</v>
      </c>
      <c r="J15" s="23">
        <v>19.100000000000001</v>
      </c>
      <c r="K15" s="23">
        <v>56.7</v>
      </c>
      <c r="L15" s="23"/>
      <c r="M15" s="23">
        <v>11.7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292.25</v>
      </c>
    </row>
    <row r="16" spans="1:36" s="32" customFormat="1" x14ac:dyDescent="0.25">
      <c r="A16" s="30" t="s">
        <v>20</v>
      </c>
      <c r="B16" s="31">
        <v>134</v>
      </c>
      <c r="C16" s="31">
        <v>44</v>
      </c>
      <c r="D16" s="31">
        <v>73</v>
      </c>
      <c r="E16" s="31">
        <v>55</v>
      </c>
      <c r="F16" s="31">
        <v>52</v>
      </c>
      <c r="G16" s="31">
        <v>41</v>
      </c>
      <c r="H16" s="31">
        <v>26</v>
      </c>
      <c r="I16" s="31">
        <v>142</v>
      </c>
      <c r="J16" s="31">
        <v>286</v>
      </c>
      <c r="K16" s="31">
        <v>230</v>
      </c>
      <c r="L16" s="31">
        <v>259</v>
      </c>
      <c r="M16" s="31">
        <v>123</v>
      </c>
      <c r="N16" s="31">
        <v>119</v>
      </c>
      <c r="O16" s="31">
        <v>142</v>
      </c>
      <c r="P16" s="31">
        <v>142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1868</v>
      </c>
      <c r="AJ16" s="70"/>
    </row>
    <row r="17" spans="1:36" s="47" customFormat="1" x14ac:dyDescent="0.25">
      <c r="A17" s="46" t="s">
        <v>27</v>
      </c>
      <c r="B17" s="22">
        <f>B16*$B$8</f>
        <v>615.05999999999995</v>
      </c>
      <c r="C17" s="22">
        <f>C16*$B$8</f>
        <v>201.95999999999998</v>
      </c>
      <c r="D17" s="22">
        <f t="shared" ref="D17:AG17" si="2">D16*$B$8</f>
        <v>335.07</v>
      </c>
      <c r="E17" s="22">
        <f t="shared" si="2"/>
        <v>252.45</v>
      </c>
      <c r="F17" s="22">
        <f t="shared" si="2"/>
        <v>238.68</v>
      </c>
      <c r="G17" s="22">
        <f t="shared" si="2"/>
        <v>188.19</v>
      </c>
      <c r="H17" s="22">
        <f t="shared" si="2"/>
        <v>119.34</v>
      </c>
      <c r="I17" s="22">
        <f t="shared" si="2"/>
        <v>651.78</v>
      </c>
      <c r="J17" s="22">
        <f t="shared" si="2"/>
        <v>1312.74</v>
      </c>
      <c r="K17" s="22">
        <f t="shared" si="2"/>
        <v>1055.7</v>
      </c>
      <c r="L17" s="22">
        <f t="shared" si="2"/>
        <v>1188.81</v>
      </c>
      <c r="M17" s="22">
        <f t="shared" si="2"/>
        <v>564.56999999999994</v>
      </c>
      <c r="N17" s="22">
        <f t="shared" si="2"/>
        <v>546.21</v>
      </c>
      <c r="O17" s="22">
        <f t="shared" si="2"/>
        <v>651.78</v>
      </c>
      <c r="P17" s="22">
        <f t="shared" si="2"/>
        <v>651.78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8574.119999999999</v>
      </c>
    </row>
    <row r="18" spans="1:36" s="32" customFormat="1" x14ac:dyDescent="0.25">
      <c r="A18" s="30" t="s">
        <v>23</v>
      </c>
      <c r="B18" s="33">
        <v>1</v>
      </c>
      <c r="C18" s="33"/>
      <c r="D18" s="33"/>
      <c r="E18" s="33"/>
      <c r="F18" s="33">
        <v>20</v>
      </c>
      <c r="G18" s="33">
        <v>2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23</v>
      </c>
      <c r="AJ18" s="70"/>
    </row>
    <row r="19" spans="1:36" s="47" customFormat="1" x14ac:dyDescent="0.25">
      <c r="A19" s="46" t="s">
        <v>27</v>
      </c>
      <c r="B19" s="22">
        <f>B18*$B$9</f>
        <v>4.62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92.4</v>
      </c>
      <c r="G19" s="22">
        <f t="shared" si="3"/>
        <v>9.24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106.26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135</v>
      </c>
      <c r="C22" s="20">
        <f t="shared" ref="C22:AG23" si="5">+C16+C18+C20</f>
        <v>44</v>
      </c>
      <c r="D22" s="20">
        <f t="shared" si="5"/>
        <v>73</v>
      </c>
      <c r="E22" s="20">
        <f t="shared" si="5"/>
        <v>55</v>
      </c>
      <c r="F22" s="20">
        <f t="shared" si="5"/>
        <v>72</v>
      </c>
      <c r="G22" s="20">
        <f t="shared" si="5"/>
        <v>43</v>
      </c>
      <c r="H22" s="20">
        <f t="shared" si="5"/>
        <v>26</v>
      </c>
      <c r="I22" s="20">
        <f t="shared" si="5"/>
        <v>142</v>
      </c>
      <c r="J22" s="20">
        <f t="shared" si="5"/>
        <v>286</v>
      </c>
      <c r="K22" s="20">
        <f t="shared" si="5"/>
        <v>230</v>
      </c>
      <c r="L22" s="20">
        <f t="shared" si="5"/>
        <v>259</v>
      </c>
      <c r="M22" s="20">
        <f t="shared" si="5"/>
        <v>123</v>
      </c>
      <c r="N22" s="20">
        <f t="shared" si="5"/>
        <v>119</v>
      </c>
      <c r="O22" s="20">
        <f t="shared" si="5"/>
        <v>142</v>
      </c>
      <c r="P22" s="20">
        <f t="shared" si="5"/>
        <v>142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1891</v>
      </c>
    </row>
    <row r="23" spans="1:36" s="47" customFormat="1" x14ac:dyDescent="0.25">
      <c r="A23" s="48" t="s">
        <v>26</v>
      </c>
      <c r="B23" s="19">
        <f>+B17+B19+B21</f>
        <v>619.67999999999995</v>
      </c>
      <c r="C23" s="19">
        <f t="shared" si="5"/>
        <v>201.95999999999998</v>
      </c>
      <c r="D23" s="19">
        <f t="shared" si="5"/>
        <v>335.07</v>
      </c>
      <c r="E23" s="19">
        <f t="shared" si="5"/>
        <v>252.45</v>
      </c>
      <c r="F23" s="19">
        <f t="shared" si="5"/>
        <v>331.08000000000004</v>
      </c>
      <c r="G23" s="19">
        <f t="shared" si="5"/>
        <v>197.43</v>
      </c>
      <c r="H23" s="19">
        <f t="shared" si="5"/>
        <v>119.34</v>
      </c>
      <c r="I23" s="19">
        <f t="shared" si="5"/>
        <v>651.78</v>
      </c>
      <c r="J23" s="19">
        <f t="shared" si="5"/>
        <v>1312.74</v>
      </c>
      <c r="K23" s="19">
        <f t="shared" si="5"/>
        <v>1055.7</v>
      </c>
      <c r="L23" s="19">
        <f t="shared" si="5"/>
        <v>1188.81</v>
      </c>
      <c r="M23" s="19">
        <f t="shared" si="5"/>
        <v>564.56999999999994</v>
      </c>
      <c r="N23" s="19">
        <f t="shared" si="5"/>
        <v>546.21</v>
      </c>
      <c r="O23" s="19">
        <f t="shared" si="5"/>
        <v>651.78</v>
      </c>
      <c r="P23" s="19">
        <f t="shared" si="5"/>
        <v>651.78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8680.3799999999992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27.56</v>
      </c>
      <c r="I32" s="36">
        <v>16.75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44.31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126.50039999999998</v>
      </c>
      <c r="I33" s="22">
        <f t="shared" si="12"/>
        <v>76.882499999999993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203.38289999999998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27.56</v>
      </c>
      <c r="I38" s="20">
        <f t="shared" si="15"/>
        <v>16.75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44.31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126.50039999999998</v>
      </c>
      <c r="I39" s="19">
        <f t="shared" si="15"/>
        <v>76.882499999999993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203.38289999999998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337.29</v>
      </c>
      <c r="C49" s="44">
        <v>535.4</v>
      </c>
      <c r="D49" s="44">
        <v>592.34</v>
      </c>
      <c r="E49" s="44">
        <v>218.65</v>
      </c>
      <c r="F49" s="44">
        <v>400.71</v>
      </c>
      <c r="G49" s="44">
        <v>573.66999999999996</v>
      </c>
      <c r="H49" s="44">
        <v>310.87</v>
      </c>
      <c r="I49" s="44">
        <v>658.3</v>
      </c>
      <c r="J49" s="44">
        <v>628.85</v>
      </c>
      <c r="K49" s="44">
        <v>777.94</v>
      </c>
      <c r="L49" s="44">
        <v>983</v>
      </c>
      <c r="M49" s="45">
        <v>416.12</v>
      </c>
      <c r="N49" s="45">
        <v>366.26</v>
      </c>
      <c r="O49" s="45">
        <v>855.16</v>
      </c>
      <c r="P49" s="45">
        <v>540.11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8194.67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199.49</v>
      </c>
      <c r="C53" s="44">
        <v>199.66</v>
      </c>
      <c r="D53" s="44">
        <v>205.54</v>
      </c>
      <c r="E53" s="44"/>
      <c r="F53" s="44">
        <v>196.43</v>
      </c>
      <c r="G53" s="44"/>
      <c r="H53" s="44">
        <v>31.37</v>
      </c>
      <c r="I53" s="44">
        <v>362.03</v>
      </c>
      <c r="J53" s="44">
        <v>548.55999999999995</v>
      </c>
      <c r="K53" s="44">
        <v>297.94</v>
      </c>
      <c r="L53" s="44"/>
      <c r="M53" s="45">
        <v>208</v>
      </c>
      <c r="N53" s="45">
        <v>44.74</v>
      </c>
      <c r="O53" s="45"/>
      <c r="P53" s="45">
        <v>243.3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2537.06</v>
      </c>
    </row>
    <row r="54" spans="1:34" x14ac:dyDescent="0.25">
      <c r="A54" s="17" t="s">
        <v>114</v>
      </c>
      <c r="B54" s="44">
        <v>36.25</v>
      </c>
      <c r="C54" s="44"/>
      <c r="D54" s="44"/>
      <c r="E54" s="44"/>
      <c r="F54" s="44"/>
      <c r="G54" s="44"/>
      <c r="H54" s="44"/>
      <c r="I54" s="44"/>
      <c r="J54" s="44">
        <v>24</v>
      </c>
      <c r="K54" s="44"/>
      <c r="L54" s="44"/>
      <c r="M54" s="45"/>
      <c r="N54" s="45">
        <v>12.3</v>
      </c>
      <c r="O54" s="45"/>
      <c r="P54" s="45">
        <v>11.4</v>
      </c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83.95</v>
      </c>
    </row>
    <row r="55" spans="1:34" x14ac:dyDescent="0.25">
      <c r="A55" s="17" t="s">
        <v>52</v>
      </c>
      <c r="B55" s="44">
        <v>89.65</v>
      </c>
      <c r="C55" s="44"/>
      <c r="D55" s="44">
        <v>0</v>
      </c>
      <c r="E55" s="44">
        <v>115.13</v>
      </c>
      <c r="F55" s="44">
        <v>14.4</v>
      </c>
      <c r="G55" s="44">
        <v>16</v>
      </c>
      <c r="H55" s="44"/>
      <c r="I55" s="44">
        <v>10.46</v>
      </c>
      <c r="J55" s="44">
        <v>19.489999999999998</v>
      </c>
      <c r="K55" s="44">
        <v>106.77</v>
      </c>
      <c r="L55" s="44">
        <v>36.81</v>
      </c>
      <c r="M55" s="45"/>
      <c r="N55" s="45"/>
      <c r="O55" s="45"/>
      <c r="P55" s="45">
        <v>17.87</v>
      </c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426.58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1327.3600000000001</v>
      </c>
      <c r="C64" s="53">
        <f t="shared" ref="C64:AG64" si="21">+C15+C23+C31+C39+C47+C48+C49+C50+C51+C52+C53+C54+C55+C56+C57+C58+C59+C60+C61+C62+C63</f>
        <v>946.01999999999987</v>
      </c>
      <c r="D64" s="53">
        <f t="shared" si="21"/>
        <v>1146.45</v>
      </c>
      <c r="E64" s="53">
        <f t="shared" si="21"/>
        <v>586.23</v>
      </c>
      <c r="F64" s="53">
        <f t="shared" si="21"/>
        <v>956.12</v>
      </c>
      <c r="G64" s="53">
        <f t="shared" si="21"/>
        <v>829.84999999999991</v>
      </c>
      <c r="H64" s="53">
        <f t="shared" si="21"/>
        <v>629.28039999999999</v>
      </c>
      <c r="I64" s="53">
        <f t="shared" si="21"/>
        <v>1799.2524999999998</v>
      </c>
      <c r="J64" s="53">
        <f t="shared" si="21"/>
        <v>2552.7399999999998</v>
      </c>
      <c r="K64" s="53">
        <f t="shared" si="21"/>
        <v>2295.0500000000002</v>
      </c>
      <c r="L64" s="53">
        <f t="shared" si="21"/>
        <v>2208.62</v>
      </c>
      <c r="M64" s="53">
        <f t="shared" si="21"/>
        <v>1200.3899999999999</v>
      </c>
      <c r="N64" s="53">
        <f t="shared" si="21"/>
        <v>969.51</v>
      </c>
      <c r="O64" s="53">
        <f t="shared" si="21"/>
        <v>1506.94</v>
      </c>
      <c r="P64" s="53">
        <f t="shared" si="21"/>
        <v>1464.4599999999998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20418.272899999996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6 N</v>
      </c>
      <c r="N66" s="55" t="str">
        <f t="shared" si="22"/>
        <v>CAJA 6 D</v>
      </c>
      <c r="O66" s="55" t="str">
        <f t="shared" si="22"/>
        <v>CAJA 8 N</v>
      </c>
      <c r="P66" s="55" t="str">
        <f t="shared" si="22"/>
        <v>CAJA 9 N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1325.5</v>
      </c>
      <c r="C67" s="57">
        <f t="shared" ref="C67:L67" si="23">C12</f>
        <v>939.52</v>
      </c>
      <c r="D67" s="57">
        <f t="shared" si="23"/>
        <v>1145.81</v>
      </c>
      <c r="E67" s="57">
        <f t="shared" si="23"/>
        <v>572.35</v>
      </c>
      <c r="F67" s="57">
        <f t="shared" si="23"/>
        <v>924.9</v>
      </c>
      <c r="G67" s="57">
        <f t="shared" si="23"/>
        <v>828.49</v>
      </c>
      <c r="H67" s="57">
        <f t="shared" si="23"/>
        <v>628.21</v>
      </c>
      <c r="I67" s="57">
        <f t="shared" si="23"/>
        <v>1797.44</v>
      </c>
      <c r="J67" s="57">
        <f t="shared" si="23"/>
        <v>2550.63</v>
      </c>
      <c r="K67" s="57">
        <f t="shared" si="23"/>
        <v>2294.6799999999998</v>
      </c>
      <c r="L67" s="57">
        <f t="shared" si="23"/>
        <v>2163.37</v>
      </c>
      <c r="M67" s="57">
        <f t="shared" si="22"/>
        <v>1191.23</v>
      </c>
      <c r="N67" s="57">
        <f t="shared" si="22"/>
        <v>929.37</v>
      </c>
      <c r="O67" s="57">
        <f t="shared" si="22"/>
        <v>1484.57</v>
      </c>
      <c r="P67" s="57">
        <f t="shared" si="22"/>
        <v>1384.04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20160.109999999997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29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6</v>
      </c>
      <c r="N68" s="59">
        <f t="shared" si="24"/>
        <v>12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47</v>
      </c>
    </row>
    <row r="69" spans="1:34" s="47" customFormat="1" x14ac:dyDescent="0.25">
      <c r="A69" s="58" t="s">
        <v>94</v>
      </c>
      <c r="B69" s="59">
        <f>+B67+B68</f>
        <v>1325.5</v>
      </c>
      <c r="C69" s="59">
        <f t="shared" ref="C69:AG69" si="25">+C67+C68</f>
        <v>939.52</v>
      </c>
      <c r="D69" s="59">
        <f t="shared" si="25"/>
        <v>1145.81</v>
      </c>
      <c r="E69" s="59">
        <f t="shared" si="25"/>
        <v>572.35</v>
      </c>
      <c r="F69" s="59">
        <f t="shared" si="25"/>
        <v>953.9</v>
      </c>
      <c r="G69" s="59">
        <f t="shared" si="25"/>
        <v>828.49</v>
      </c>
      <c r="H69" s="59">
        <f t="shared" si="25"/>
        <v>628.21</v>
      </c>
      <c r="I69" s="59">
        <f t="shared" si="25"/>
        <v>1797.44</v>
      </c>
      <c r="J69" s="59">
        <f t="shared" si="25"/>
        <v>2550.63</v>
      </c>
      <c r="K69" s="59">
        <f t="shared" si="25"/>
        <v>2294.6799999999998</v>
      </c>
      <c r="L69" s="59">
        <f t="shared" si="25"/>
        <v>2163.37</v>
      </c>
      <c r="M69" s="59">
        <f t="shared" si="25"/>
        <v>1197.23</v>
      </c>
      <c r="N69" s="59">
        <f t="shared" si="25"/>
        <v>941.37</v>
      </c>
      <c r="O69" s="59">
        <f t="shared" si="25"/>
        <v>1484.57</v>
      </c>
      <c r="P69" s="59">
        <f t="shared" si="25"/>
        <v>1384.04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20207.109999999997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1.8600000000001273</v>
      </c>
      <c r="C70" s="57">
        <f t="shared" si="26"/>
        <v>6.4999999999998863</v>
      </c>
      <c r="D70" s="57">
        <f t="shared" si="26"/>
        <v>0.64000000000010004</v>
      </c>
      <c r="E70" s="57">
        <f t="shared" si="26"/>
        <v>13.879999999999995</v>
      </c>
      <c r="F70" s="57">
        <f t="shared" si="26"/>
        <v>2.2200000000000273</v>
      </c>
      <c r="G70" s="57">
        <f t="shared" si="26"/>
        <v>1.3599999999999</v>
      </c>
      <c r="H70" s="57">
        <f t="shared" si="26"/>
        <v>1.0703999999999496</v>
      </c>
      <c r="I70" s="57">
        <f t="shared" si="26"/>
        <v>1.8124999999997726</v>
      </c>
      <c r="J70" s="57">
        <f t="shared" si="26"/>
        <v>2.1099999999996726</v>
      </c>
      <c r="K70" s="57">
        <f t="shared" si="26"/>
        <v>0.37000000000034561</v>
      </c>
      <c r="L70" s="57">
        <f t="shared" si="26"/>
        <v>45.25</v>
      </c>
      <c r="M70" s="57">
        <f t="shared" si="26"/>
        <v>3.1599999999998545</v>
      </c>
      <c r="N70" s="57">
        <f t="shared" si="26"/>
        <v>28.139999999999986</v>
      </c>
      <c r="O70" s="57">
        <f t="shared" si="26"/>
        <v>22.370000000000118</v>
      </c>
      <c r="P70" s="57">
        <f t="shared" si="26"/>
        <v>80.419999999999845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211.16289999999958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121</v>
      </c>
      <c r="F71" s="14" t="s">
        <v>122</v>
      </c>
      <c r="G71" s="14"/>
      <c r="H71" s="14"/>
      <c r="I71" s="14"/>
      <c r="J71" s="14"/>
      <c r="K71" s="14"/>
      <c r="L71" s="14" t="s">
        <v>123</v>
      </c>
      <c r="M71" s="29"/>
      <c r="N71" s="29" t="s">
        <v>124</v>
      </c>
      <c r="O71" s="29" t="s">
        <v>125</v>
      </c>
      <c r="P71" s="29" t="s">
        <v>126</v>
      </c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>
        <v>4.62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 t="s">
        <v>60</v>
      </c>
      <c r="G11" s="5" t="s">
        <v>62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1058.26</v>
      </c>
      <c r="C12" s="26">
        <v>2721.64</v>
      </c>
      <c r="D12" s="26">
        <v>2316.44</v>
      </c>
      <c r="E12" s="26">
        <v>1130.8499999999999</v>
      </c>
      <c r="F12" s="26">
        <v>650.41</v>
      </c>
      <c r="G12" s="26">
        <v>469.71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8347.31</v>
      </c>
      <c r="AI12" s="26">
        <v>8347.32</v>
      </c>
      <c r="AJ12" s="69">
        <f>+AI12-AH12</f>
        <v>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100.7</v>
      </c>
      <c r="D15" s="23">
        <v>26.5</v>
      </c>
      <c r="E15" s="23"/>
      <c r="F15" s="23">
        <v>25.6</v>
      </c>
      <c r="G15" s="23">
        <v>12.7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165.5</v>
      </c>
    </row>
    <row r="16" spans="1:36" s="32" customFormat="1" x14ac:dyDescent="0.25">
      <c r="A16" s="30" t="s">
        <v>20</v>
      </c>
      <c r="B16" s="31">
        <v>129</v>
      </c>
      <c r="C16" s="31">
        <v>410</v>
      </c>
      <c r="D16" s="31">
        <v>235</v>
      </c>
      <c r="E16" s="31">
        <v>108</v>
      </c>
      <c r="F16" s="31">
        <v>33</v>
      </c>
      <c r="G16" s="31">
        <v>36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951</v>
      </c>
      <c r="AJ16" s="70"/>
    </row>
    <row r="17" spans="1:36" s="47" customFormat="1" x14ac:dyDescent="0.25">
      <c r="A17" s="46" t="s">
        <v>27</v>
      </c>
      <c r="B17" s="22">
        <f>B16*$B$8</f>
        <v>592.11</v>
      </c>
      <c r="C17" s="22">
        <f>C16*$B$8</f>
        <v>1881.8999999999999</v>
      </c>
      <c r="D17" s="22">
        <f t="shared" ref="D17:AG17" si="2">D16*$B$8</f>
        <v>1078.6499999999999</v>
      </c>
      <c r="E17" s="22">
        <f t="shared" si="2"/>
        <v>495.71999999999997</v>
      </c>
      <c r="F17" s="22">
        <f t="shared" si="2"/>
        <v>151.47</v>
      </c>
      <c r="G17" s="22">
        <f t="shared" si="2"/>
        <v>165.24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4365.0899999999992</v>
      </c>
    </row>
    <row r="18" spans="1:36" s="32" customFormat="1" x14ac:dyDescent="0.25">
      <c r="A18" s="30" t="s">
        <v>23</v>
      </c>
      <c r="B18" s="33">
        <v>18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18</v>
      </c>
      <c r="AJ18" s="70"/>
    </row>
    <row r="19" spans="1:36" s="47" customFormat="1" x14ac:dyDescent="0.25">
      <c r="A19" s="46" t="s">
        <v>27</v>
      </c>
      <c r="B19" s="22">
        <f>B18*$B$9</f>
        <v>83.16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83.16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147</v>
      </c>
      <c r="C22" s="20">
        <f t="shared" ref="C22:AG23" si="5">+C16+C18+C20</f>
        <v>410</v>
      </c>
      <c r="D22" s="20">
        <f t="shared" si="5"/>
        <v>235</v>
      </c>
      <c r="E22" s="20">
        <f t="shared" si="5"/>
        <v>108</v>
      </c>
      <c r="F22" s="20">
        <f t="shared" si="5"/>
        <v>33</v>
      </c>
      <c r="G22" s="20">
        <f t="shared" si="5"/>
        <v>36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969</v>
      </c>
    </row>
    <row r="23" spans="1:36" s="47" customFormat="1" x14ac:dyDescent="0.25">
      <c r="A23" s="48" t="s">
        <v>26</v>
      </c>
      <c r="B23" s="19">
        <f>+B17+B19+B21</f>
        <v>675.27</v>
      </c>
      <c r="C23" s="19">
        <f t="shared" si="5"/>
        <v>1881.8999999999999</v>
      </c>
      <c r="D23" s="19">
        <f t="shared" si="5"/>
        <v>1078.6499999999999</v>
      </c>
      <c r="E23" s="19">
        <f t="shared" si="5"/>
        <v>495.71999999999997</v>
      </c>
      <c r="F23" s="19">
        <f t="shared" si="5"/>
        <v>151.47</v>
      </c>
      <c r="G23" s="19">
        <f t="shared" si="5"/>
        <v>165.24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4448.25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>
        <v>20.8</v>
      </c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20.8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95.471999999999994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95.471999999999994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20.8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20.8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95.471999999999994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95.471999999999994</v>
      </c>
    </row>
    <row r="40" spans="1:34" x14ac:dyDescent="0.25">
      <c r="A40" s="13" t="s">
        <v>43</v>
      </c>
      <c r="B40" s="36"/>
      <c r="C40" s="36">
        <v>4.43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4.43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20.333699999999997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20.333699999999997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4.43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4.43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20.333699999999997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20.333699999999997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251.64</v>
      </c>
      <c r="C49" s="44">
        <v>309.32</v>
      </c>
      <c r="D49" s="44">
        <v>831.61</v>
      </c>
      <c r="E49" s="44">
        <v>439.43</v>
      </c>
      <c r="F49" s="44">
        <v>231.82</v>
      </c>
      <c r="G49" s="44">
        <v>197.1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2260.92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150.79</v>
      </c>
      <c r="C53" s="44">
        <v>392.76</v>
      </c>
      <c r="D53" s="44">
        <v>384.31</v>
      </c>
      <c r="E53" s="44">
        <v>213.97</v>
      </c>
      <c r="F53" s="44">
        <v>171.39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1313.2199999999998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19.22</v>
      </c>
      <c r="D55" s="44"/>
      <c r="E55" s="44"/>
      <c r="F55" s="44">
        <v>70.27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89.49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1077.7</v>
      </c>
      <c r="C64" s="53">
        <f t="shared" ref="C64:AG64" si="21">+C15+C23+C31+C39+C47+C48+C49+C50+C51+C52+C53+C54+C55+C56+C57+C58+C59+C60+C61+C62+C63</f>
        <v>2724.2336999999993</v>
      </c>
      <c r="D64" s="53">
        <f t="shared" si="21"/>
        <v>2321.0699999999997</v>
      </c>
      <c r="E64" s="53">
        <f t="shared" si="21"/>
        <v>1149.1199999999999</v>
      </c>
      <c r="F64" s="53">
        <f t="shared" si="21"/>
        <v>650.54999999999995</v>
      </c>
      <c r="G64" s="53">
        <f t="shared" si="21"/>
        <v>470.51199999999994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8393.1857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4 N</v>
      </c>
      <c r="G66" s="55" t="str">
        <f t="shared" si="22"/>
        <v>CAJA 5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1058.26</v>
      </c>
      <c r="C67" s="57">
        <f t="shared" ref="C67:L67" si="23">C12</f>
        <v>2721.64</v>
      </c>
      <c r="D67" s="57">
        <f t="shared" si="23"/>
        <v>2316.44</v>
      </c>
      <c r="E67" s="57">
        <f t="shared" si="23"/>
        <v>1130.8499999999999</v>
      </c>
      <c r="F67" s="57">
        <f t="shared" si="23"/>
        <v>650.41</v>
      </c>
      <c r="G67" s="57">
        <f t="shared" si="23"/>
        <v>469.71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8347.31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1058.26</v>
      </c>
      <c r="C69" s="59">
        <f t="shared" ref="C69:AG69" si="25">+C67+C68</f>
        <v>2721.64</v>
      </c>
      <c r="D69" s="59">
        <f t="shared" si="25"/>
        <v>2316.44</v>
      </c>
      <c r="E69" s="59">
        <f t="shared" si="25"/>
        <v>1130.8499999999999</v>
      </c>
      <c r="F69" s="59">
        <f t="shared" si="25"/>
        <v>650.41</v>
      </c>
      <c r="G69" s="59">
        <f t="shared" si="25"/>
        <v>469.71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8347.31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19.440000000000055</v>
      </c>
      <c r="C70" s="57">
        <f t="shared" si="26"/>
        <v>2.5936999999994441</v>
      </c>
      <c r="D70" s="57">
        <f t="shared" si="26"/>
        <v>4.6299999999996544</v>
      </c>
      <c r="E70" s="57">
        <f t="shared" si="26"/>
        <v>18.269999999999982</v>
      </c>
      <c r="F70" s="57">
        <f t="shared" si="26"/>
        <v>0.13999999999998636</v>
      </c>
      <c r="G70" s="57">
        <f t="shared" si="26"/>
        <v>0.80199999999996407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45.875699999999085</v>
      </c>
    </row>
    <row r="71" spans="1:34" ht="95.25" customHeight="1" x14ac:dyDescent="0.25">
      <c r="A71" s="77" t="s">
        <v>96</v>
      </c>
      <c r="B71" s="14" t="s">
        <v>127</v>
      </c>
      <c r="C71" s="14"/>
      <c r="D71" s="14"/>
      <c r="E71" s="14" t="s">
        <v>128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B8" sqref="B8:B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>
        <v>4.62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2645.86</v>
      </c>
      <c r="C12" s="26">
        <v>2852.83</v>
      </c>
      <c r="D12" s="26">
        <v>2626.01</v>
      </c>
      <c r="E12" s="26">
        <v>1634.31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9759.01</v>
      </c>
      <c r="AI12" s="26">
        <v>9758.99</v>
      </c>
      <c r="AJ12" s="69">
        <f>+AI12-AH12</f>
        <v>-2.0000000000436557E-2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182.55</v>
      </c>
      <c r="C15" s="23">
        <v>342.45</v>
      </c>
      <c r="D15" s="23">
        <v>215</v>
      </c>
      <c r="E15" s="23">
        <v>133.25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873.25</v>
      </c>
    </row>
    <row r="16" spans="1:36" s="32" customFormat="1" x14ac:dyDescent="0.25">
      <c r="A16" s="30" t="s">
        <v>20</v>
      </c>
      <c r="B16" s="31">
        <v>135</v>
      </c>
      <c r="C16" s="31">
        <v>125</v>
      </c>
      <c r="D16" s="31">
        <v>112</v>
      </c>
      <c r="E16" s="31">
        <v>72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444</v>
      </c>
      <c r="AJ16" s="70"/>
    </row>
    <row r="17" spans="1:36" s="47" customFormat="1" x14ac:dyDescent="0.25">
      <c r="A17" s="46" t="s">
        <v>27</v>
      </c>
      <c r="B17" s="22">
        <f>B16*$B$8</f>
        <v>619.65</v>
      </c>
      <c r="C17" s="22">
        <f>C16*$B$8</f>
        <v>573.75</v>
      </c>
      <c r="D17" s="22">
        <f t="shared" ref="D17:AG17" si="2">D16*$B$8</f>
        <v>514.07999999999993</v>
      </c>
      <c r="E17" s="22">
        <f t="shared" si="2"/>
        <v>330.48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2037.96</v>
      </c>
    </row>
    <row r="18" spans="1:36" s="32" customFormat="1" x14ac:dyDescent="0.25">
      <c r="A18" s="30" t="s">
        <v>23</v>
      </c>
      <c r="B18" s="33"/>
      <c r="C18" s="33">
        <v>11</v>
      </c>
      <c r="D18" s="33">
        <v>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12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50.82</v>
      </c>
      <c r="D19" s="22">
        <f t="shared" si="3"/>
        <v>4.62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55.44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135</v>
      </c>
      <c r="C22" s="20">
        <f t="shared" ref="C22:AG23" si="5">+C16+C18+C20</f>
        <v>136</v>
      </c>
      <c r="D22" s="20">
        <f t="shared" si="5"/>
        <v>113</v>
      </c>
      <c r="E22" s="20">
        <f t="shared" si="5"/>
        <v>72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456</v>
      </c>
    </row>
    <row r="23" spans="1:36" s="47" customFormat="1" x14ac:dyDescent="0.25">
      <c r="A23" s="48" t="s">
        <v>26</v>
      </c>
      <c r="B23" s="19">
        <f>+B17+B19+B21</f>
        <v>619.65</v>
      </c>
      <c r="C23" s="19">
        <f t="shared" si="5"/>
        <v>624.57000000000005</v>
      </c>
      <c r="D23" s="19">
        <f t="shared" si="5"/>
        <v>518.69999999999993</v>
      </c>
      <c r="E23" s="19">
        <f t="shared" si="5"/>
        <v>330.48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2093.4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15.06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15.06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69.125399999999999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69.125399999999999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15.06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15.06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69.125399999999999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69.125399999999999</v>
      </c>
    </row>
    <row r="40" spans="1:34" x14ac:dyDescent="0.25">
      <c r="A40" s="13" t="s">
        <v>43</v>
      </c>
      <c r="B40" s="36"/>
      <c r="C40" s="36"/>
      <c r="D40" s="36"/>
      <c r="E40" s="36">
        <v>2.89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2.89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13.2651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13.2651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2.89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2.89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13.2651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13.2651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878.41</v>
      </c>
      <c r="C49" s="44">
        <v>1135.04</v>
      </c>
      <c r="D49" s="44">
        <v>1101.55</v>
      </c>
      <c r="E49" s="44">
        <v>526.67999999999995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3641.68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964.31</v>
      </c>
      <c r="C53" s="44">
        <v>752.03</v>
      </c>
      <c r="D53" s="44">
        <v>786.75</v>
      </c>
      <c r="E53" s="44">
        <v>558.32000000000005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3061.4100000000003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4.58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4.58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2644.92</v>
      </c>
      <c r="C64" s="53">
        <f t="shared" ref="C64:AG64" si="21">+C15+C23+C31+C39+C47+C48+C49+C50+C51+C52+C53+C54+C55+C56+C57+C58+C59+C60+C61+C62+C63</f>
        <v>2854.09</v>
      </c>
      <c r="D64" s="53">
        <f t="shared" si="21"/>
        <v>2626.58</v>
      </c>
      <c r="E64" s="53">
        <f t="shared" si="21"/>
        <v>1631.1205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9756.710500000001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2645.86</v>
      </c>
      <c r="C67" s="57">
        <f t="shared" ref="C67:L67" si="23">C12</f>
        <v>2852.83</v>
      </c>
      <c r="D67" s="57">
        <f t="shared" si="23"/>
        <v>2626.01</v>
      </c>
      <c r="E67" s="57">
        <f t="shared" si="23"/>
        <v>1634.31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9759.01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2645.86</v>
      </c>
      <c r="C69" s="59">
        <f t="shared" ref="C69:AG69" si="25">+C67+C68</f>
        <v>2852.83</v>
      </c>
      <c r="D69" s="59">
        <f t="shared" si="25"/>
        <v>2626.01</v>
      </c>
      <c r="E69" s="59">
        <f t="shared" si="25"/>
        <v>1634.31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9759.01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-0.94000000000005457</v>
      </c>
      <c r="C70" s="57">
        <f t="shared" si="26"/>
        <v>1.2600000000002183</v>
      </c>
      <c r="D70" s="57">
        <f t="shared" si="26"/>
        <v>0.56999999999970896</v>
      </c>
      <c r="E70" s="57">
        <f t="shared" si="26"/>
        <v>-3.1894999999999527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-2.29950000000008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" activePane="bottomRight" state="frozen"/>
      <selection pane="topRight" activeCell="B1" sqref="B1"/>
      <selection pane="bottomLeft" activeCell="A5" sqref="A5"/>
      <selection pane="bottomRight" activeCell="B8" sqref="B8:B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>
        <v>4.62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684.05</v>
      </c>
      <c r="C12" s="26">
        <v>1576.79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2260.84</v>
      </c>
      <c r="AI12" s="26">
        <v>2260.83</v>
      </c>
      <c r="AJ12" s="69">
        <f>+AI12-AH12</f>
        <v>-1.0000000000218279E-2</v>
      </c>
    </row>
    <row r="13" spans="1:36" ht="19.5" customHeight="1" x14ac:dyDescent="0.25">
      <c r="A13" s="25" t="s">
        <v>117</v>
      </c>
      <c r="B13" s="26">
        <v>7.5</v>
      </c>
      <c r="C13" s="26">
        <v>30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37.5</v>
      </c>
      <c r="AI13" s="26"/>
      <c r="AJ13" s="69">
        <f>+AI13-AH13</f>
        <v>-37.5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46.5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46.5</v>
      </c>
    </row>
    <row r="16" spans="1:36" s="32" customFormat="1" x14ac:dyDescent="0.25">
      <c r="A16" s="30" t="s">
        <v>20</v>
      </c>
      <c r="B16" s="31">
        <v>42</v>
      </c>
      <c r="C16" s="31">
        <v>126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168</v>
      </c>
      <c r="AJ16" s="70"/>
    </row>
    <row r="17" spans="1:36" s="47" customFormat="1" x14ac:dyDescent="0.25">
      <c r="A17" s="46" t="s">
        <v>27</v>
      </c>
      <c r="B17" s="22">
        <f>B16*$B$8</f>
        <v>192.78</v>
      </c>
      <c r="C17" s="22">
        <f>C16*$B$8</f>
        <v>578.34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771.12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42</v>
      </c>
      <c r="C22" s="20">
        <f t="shared" ref="C22:AG23" si="5">+C16+C18+C20</f>
        <v>126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168</v>
      </c>
    </row>
    <row r="23" spans="1:36" s="47" customFormat="1" x14ac:dyDescent="0.25">
      <c r="A23" s="48" t="s">
        <v>26</v>
      </c>
      <c r="B23" s="19">
        <f>+B17+B19+B21</f>
        <v>192.78</v>
      </c>
      <c r="C23" s="19">
        <f t="shared" si="5"/>
        <v>578.34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771.12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3.04</v>
      </c>
      <c r="C40" s="36">
        <v>23.24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26.279999999999998</v>
      </c>
    </row>
    <row r="41" spans="1:34" s="47" customFormat="1" x14ac:dyDescent="0.25">
      <c r="A41" s="46" t="s">
        <v>44</v>
      </c>
      <c r="B41" s="22">
        <f>B40*$B$8</f>
        <v>13.9536</v>
      </c>
      <c r="C41" s="22">
        <f t="shared" ref="C41:AG41" si="16">C40*$B$8</f>
        <v>106.67159999999998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120.62519999999998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3.04</v>
      </c>
      <c r="C46" s="20">
        <f t="shared" ref="C46:AG47" si="19">+C40+C42+C44</f>
        <v>23.24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26.279999999999998</v>
      </c>
    </row>
    <row r="47" spans="1:34" s="47" customFormat="1" x14ac:dyDescent="0.25">
      <c r="A47" s="48" t="s">
        <v>48</v>
      </c>
      <c r="B47" s="19">
        <f>+B41+B43+B45</f>
        <v>13.9536</v>
      </c>
      <c r="C47" s="19">
        <f t="shared" si="19"/>
        <v>106.67159999999998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120.62519999999998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443.29</v>
      </c>
      <c r="C49" s="44">
        <v>740.99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1184.28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55.56</v>
      </c>
      <c r="C53" s="44">
        <v>119.33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174.89</v>
      </c>
    </row>
    <row r="54" spans="1:34" x14ac:dyDescent="0.25">
      <c r="A54" s="17" t="s">
        <v>114</v>
      </c>
      <c r="B54" s="44"/>
      <c r="C54" s="44">
        <v>4.1500000000000004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4.1500000000000004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705.58359999999993</v>
      </c>
      <c r="C64" s="53">
        <f t="shared" ref="C64:AG64" si="21">+C15+C23+C31+C39+C47+C48+C49+C50+C51+C52+C53+C54+C55+C56+C57+C58+C59+C60+C61+C62+C63</f>
        <v>1595.9816000000001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2301.5652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684.05</v>
      </c>
      <c r="C67" s="57">
        <f t="shared" ref="C67:L67" si="23">C12</f>
        <v>1576.79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2260.84</v>
      </c>
    </row>
    <row r="68" spans="1:34" s="47" customFormat="1" x14ac:dyDescent="0.25">
      <c r="A68" s="58" t="s">
        <v>93</v>
      </c>
      <c r="B68" s="59">
        <f t="shared" ref="B68:AG68" si="24">+B13+B14</f>
        <v>7.5</v>
      </c>
      <c r="C68" s="59">
        <f t="shared" si="24"/>
        <v>30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37.5</v>
      </c>
    </row>
    <row r="69" spans="1:34" s="47" customFormat="1" x14ac:dyDescent="0.25">
      <c r="A69" s="58" t="s">
        <v>94</v>
      </c>
      <c r="B69" s="59">
        <f>+B67+B68</f>
        <v>691.55</v>
      </c>
      <c r="C69" s="59">
        <f t="shared" ref="C69:AG69" si="25">+C67+C68</f>
        <v>1606.79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2298.34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14.033599999999979</v>
      </c>
      <c r="C70" s="57">
        <f t="shared" si="26"/>
        <v>-10.808399999999892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3.2252000000000862</v>
      </c>
    </row>
    <row r="71" spans="1:34" ht="102.75" customHeight="1" x14ac:dyDescent="0.25">
      <c r="A71" s="77" t="s">
        <v>96</v>
      </c>
      <c r="B71" s="14" t="s">
        <v>127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29" sqref="AH2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/>
    </row>
    <row r="9" spans="1:36" x14ac:dyDescent="0.25">
      <c r="A9" s="1" t="s">
        <v>22</v>
      </c>
      <c r="B9" s="24">
        <v>0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295.16000000000003</v>
      </c>
      <c r="C12" s="26">
        <v>747.88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1043.04</v>
      </c>
      <c r="AI12" s="26">
        <v>1043.04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32</v>
      </c>
    </row>
    <row r="16" spans="1:36" s="32" customFormat="1" x14ac:dyDescent="0.25">
      <c r="A16" s="30" t="s">
        <v>20</v>
      </c>
      <c r="B16" s="31">
        <v>15</v>
      </c>
      <c r="C16" s="31">
        <v>90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105</v>
      </c>
      <c r="AJ16" s="70"/>
    </row>
    <row r="17" spans="1:36" s="47" customFormat="1" x14ac:dyDescent="0.25">
      <c r="A17" s="46" t="s">
        <v>27</v>
      </c>
      <c r="B17" s="22">
        <f>B16*$B$8</f>
        <v>69.75</v>
      </c>
      <c r="C17" s="22">
        <f>C16*$B$8</f>
        <v>418.50000000000006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488.25000000000006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</v>
      </c>
      <c r="C22" s="20">
        <f t="shared" ref="C22:AG23" si="5">+C16+C18+C20</f>
        <v>90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105</v>
      </c>
    </row>
    <row r="23" spans="1:36" s="47" customFormat="1" x14ac:dyDescent="0.25">
      <c r="A23" s="48" t="s">
        <v>26</v>
      </c>
      <c r="B23" s="19">
        <f>+B17+B19+B21</f>
        <v>69.75</v>
      </c>
      <c r="C23" s="19">
        <f t="shared" si="5"/>
        <v>418.50000000000006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488.25000000000006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7.49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7.49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34.828500000000005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34.828500000000005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7.49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7.49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34.828500000000005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34.828500000000005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188.84</v>
      </c>
      <c r="C49" s="44">
        <v>177.9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366.74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73.16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73.16</v>
      </c>
    </row>
    <row r="54" spans="1:34" x14ac:dyDescent="0.25">
      <c r="A54" s="17" t="s">
        <v>114</v>
      </c>
      <c r="B54" s="44">
        <v>4.6500000000000004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4.6500000000000004</v>
      </c>
    </row>
    <row r="55" spans="1:34" x14ac:dyDescent="0.25">
      <c r="A55" s="17" t="s">
        <v>52</v>
      </c>
      <c r="B55" s="44"/>
      <c r="C55" s="44">
        <v>51.15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51.15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295.24</v>
      </c>
      <c r="C64" s="53">
        <f t="shared" ref="C64:AG64" si="21">+C15+C23+C31+C39+C47+C48+C49+C50+C51+C52+C53+C54+C55+C56+C57+C58+C59+C60+C61+C62+C63</f>
        <v>755.5385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1050.7784999999999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295.16000000000003</v>
      </c>
      <c r="C67" s="57">
        <f t="shared" ref="C67:L67" si="23">C12</f>
        <v>747.88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1043.04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295.16000000000003</v>
      </c>
      <c r="C69" s="59">
        <f t="shared" ref="C69:AG69" si="25">+C67+C68</f>
        <v>747.88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1043.04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7.9999999999984084E-2</v>
      </c>
      <c r="C70" s="57">
        <f t="shared" si="26"/>
        <v>7.6585000000000036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7.7384999999999877</v>
      </c>
    </row>
    <row r="71" spans="1:34" ht="96" customHeight="1" x14ac:dyDescent="0.25">
      <c r="A71" s="77" t="s">
        <v>96</v>
      </c>
      <c r="B71" s="14"/>
      <c r="C71" s="14" t="s">
        <v>129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>
        <v>4.62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53</v>
      </c>
      <c r="D11" s="5" t="s">
        <v>55</v>
      </c>
      <c r="E11" s="5" t="s">
        <v>56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2078.3000000000002</v>
      </c>
      <c r="C12" s="26">
        <v>689.41</v>
      </c>
      <c r="D12" s="26">
        <v>1527.32</v>
      </c>
      <c r="E12" s="26">
        <v>2732.44</v>
      </c>
      <c r="F12" s="26">
        <v>2304.54</v>
      </c>
      <c r="G12" s="26">
        <v>2129.23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11461.239999999998</v>
      </c>
      <c r="AI12" s="26">
        <v>11461.24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64.5</v>
      </c>
      <c r="C15" s="23">
        <v>69.2</v>
      </c>
      <c r="D15" s="23">
        <v>124.2</v>
      </c>
      <c r="E15" s="23">
        <v>100.5</v>
      </c>
      <c r="F15" s="23">
        <v>45.4</v>
      </c>
      <c r="G15" s="23">
        <v>160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563.79999999999995</v>
      </c>
    </row>
    <row r="16" spans="1:36" s="32" customFormat="1" x14ac:dyDescent="0.25">
      <c r="A16" s="30" t="s">
        <v>20</v>
      </c>
      <c r="B16" s="31">
        <v>123</v>
      </c>
      <c r="C16" s="31">
        <v>56</v>
      </c>
      <c r="D16" s="31">
        <v>98</v>
      </c>
      <c r="E16" s="31">
        <v>220</v>
      </c>
      <c r="F16" s="31">
        <v>139</v>
      </c>
      <c r="G16" s="31">
        <v>230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866</v>
      </c>
      <c r="AJ16" s="70"/>
    </row>
    <row r="17" spans="1:36" s="47" customFormat="1" x14ac:dyDescent="0.25">
      <c r="A17" s="46" t="s">
        <v>27</v>
      </c>
      <c r="B17" s="22">
        <f>B16*$B$8</f>
        <v>564.56999999999994</v>
      </c>
      <c r="C17" s="22">
        <f>C16*$B$8</f>
        <v>257.03999999999996</v>
      </c>
      <c r="D17" s="22">
        <f t="shared" ref="D17:AG17" si="2">D16*$B$8</f>
        <v>449.82</v>
      </c>
      <c r="E17" s="22">
        <f t="shared" si="2"/>
        <v>1009.8</v>
      </c>
      <c r="F17" s="22">
        <f t="shared" si="2"/>
        <v>638.01</v>
      </c>
      <c r="G17" s="22">
        <f t="shared" si="2"/>
        <v>1055.7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3974.9399999999996</v>
      </c>
    </row>
    <row r="18" spans="1:36" s="32" customFormat="1" x14ac:dyDescent="0.25">
      <c r="A18" s="30" t="s">
        <v>23</v>
      </c>
      <c r="B18" s="33">
        <v>5</v>
      </c>
      <c r="C18" s="33"/>
      <c r="D18" s="33">
        <v>10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15</v>
      </c>
      <c r="AJ18" s="70"/>
    </row>
    <row r="19" spans="1:36" s="47" customFormat="1" x14ac:dyDescent="0.25">
      <c r="A19" s="46" t="s">
        <v>27</v>
      </c>
      <c r="B19" s="22">
        <f>B18*$B$9</f>
        <v>23.1</v>
      </c>
      <c r="C19" s="22">
        <f t="shared" ref="C19:AG19" si="3">C18*$B$9</f>
        <v>0</v>
      </c>
      <c r="D19" s="22">
        <f t="shared" si="3"/>
        <v>46.2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69.300000000000011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128</v>
      </c>
      <c r="C22" s="20">
        <f t="shared" ref="C22:AG23" si="5">+C16+C18+C20</f>
        <v>56</v>
      </c>
      <c r="D22" s="20">
        <f t="shared" si="5"/>
        <v>108</v>
      </c>
      <c r="E22" s="20">
        <f t="shared" si="5"/>
        <v>220</v>
      </c>
      <c r="F22" s="20">
        <f t="shared" si="5"/>
        <v>139</v>
      </c>
      <c r="G22" s="20">
        <f t="shared" si="5"/>
        <v>230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881</v>
      </c>
    </row>
    <row r="23" spans="1:36" s="47" customFormat="1" x14ac:dyDescent="0.25">
      <c r="A23" s="48" t="s">
        <v>26</v>
      </c>
      <c r="B23" s="19">
        <f>+B17+B19+B21</f>
        <v>587.66999999999996</v>
      </c>
      <c r="C23" s="19">
        <f t="shared" si="5"/>
        <v>257.03999999999996</v>
      </c>
      <c r="D23" s="19">
        <f t="shared" si="5"/>
        <v>496.02</v>
      </c>
      <c r="E23" s="19">
        <f t="shared" si="5"/>
        <v>1009.8</v>
      </c>
      <c r="F23" s="19">
        <f t="shared" si="5"/>
        <v>638.01</v>
      </c>
      <c r="G23" s="19">
        <f t="shared" si="5"/>
        <v>1055.7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4044.24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15.48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15.48</v>
      </c>
    </row>
    <row r="41" spans="1:34" s="47" customFormat="1" x14ac:dyDescent="0.25">
      <c r="A41" s="46" t="s">
        <v>44</v>
      </c>
      <c r="B41" s="22">
        <f>B40*$B$8</f>
        <v>71.053200000000004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71.053200000000004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15.48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15.48</v>
      </c>
    </row>
    <row r="47" spans="1:34" s="47" customFormat="1" x14ac:dyDescent="0.25">
      <c r="A47" s="48" t="s">
        <v>48</v>
      </c>
      <c r="B47" s="19">
        <f>+B41+B43+B45</f>
        <v>71.053200000000004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71.053200000000004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812.23</v>
      </c>
      <c r="C49" s="44">
        <v>256.43</v>
      </c>
      <c r="D49" s="44"/>
      <c r="E49" s="44"/>
      <c r="F49" s="44"/>
      <c r="G49" s="44">
        <v>911.37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1980.0300000000002</v>
      </c>
    </row>
    <row r="50" spans="1:34" x14ac:dyDescent="0.25">
      <c r="A50" s="17" t="s">
        <v>1</v>
      </c>
      <c r="B50" s="44">
        <v>0</v>
      </c>
      <c r="C50" s="44">
        <v>0</v>
      </c>
      <c r="D50" s="44"/>
      <c r="E50" s="44"/>
      <c r="F50" s="44"/>
      <c r="G50" s="44">
        <v>0</v>
      </c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676.62</v>
      </c>
      <c r="E52" s="44">
        <v>1248.08</v>
      </c>
      <c r="F52" s="44">
        <v>1332.54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3257.24</v>
      </c>
    </row>
    <row r="53" spans="1:34" x14ac:dyDescent="0.25">
      <c r="A53" s="17" t="s">
        <v>18</v>
      </c>
      <c r="B53" s="44">
        <v>390.47</v>
      </c>
      <c r="C53" s="44">
        <v>108.12</v>
      </c>
      <c r="D53" s="44">
        <v>226.26</v>
      </c>
      <c r="E53" s="44">
        <v>377.92</v>
      </c>
      <c r="F53" s="44">
        <v>291.77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1394.54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155.84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155.84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6.48</v>
      </c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6.48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2081.7631999999999</v>
      </c>
      <c r="C64" s="53">
        <f t="shared" ref="C64:AG64" si="21">+C15+C23+C31+C39+C47+C48+C49+C50+C51+C52+C53+C54+C55+C56+C57+C58+C59+C60+C61+C62+C63</f>
        <v>690.79</v>
      </c>
      <c r="D64" s="53">
        <f t="shared" si="21"/>
        <v>1529.5800000000002</v>
      </c>
      <c r="E64" s="53">
        <f t="shared" si="21"/>
        <v>2736.3</v>
      </c>
      <c r="F64" s="53">
        <f t="shared" si="21"/>
        <v>2307.7199999999998</v>
      </c>
      <c r="G64" s="53">
        <f t="shared" si="21"/>
        <v>2127.0700000000002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11473.2232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D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2078.3000000000002</v>
      </c>
      <c r="C67" s="57">
        <f t="shared" ref="C67:L67" si="23">C12</f>
        <v>689.41</v>
      </c>
      <c r="D67" s="57">
        <f t="shared" si="23"/>
        <v>1527.32</v>
      </c>
      <c r="E67" s="57">
        <f t="shared" si="23"/>
        <v>2732.44</v>
      </c>
      <c r="F67" s="57">
        <f t="shared" si="23"/>
        <v>2304.54</v>
      </c>
      <c r="G67" s="57">
        <f t="shared" si="23"/>
        <v>2129.23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11461.239999999998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2078.3000000000002</v>
      </c>
      <c r="C69" s="59">
        <f t="shared" ref="C69:AG69" si="25">+C67+C68</f>
        <v>689.41</v>
      </c>
      <c r="D69" s="59">
        <f t="shared" si="25"/>
        <v>1527.32</v>
      </c>
      <c r="E69" s="59">
        <f t="shared" si="25"/>
        <v>2732.44</v>
      </c>
      <c r="F69" s="59">
        <f t="shared" si="25"/>
        <v>2304.54</v>
      </c>
      <c r="G69" s="59">
        <f t="shared" si="25"/>
        <v>2129.23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11461.239999999998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3.4631999999996879</v>
      </c>
      <c r="C70" s="57">
        <f t="shared" si="26"/>
        <v>1.3799999999999955</v>
      </c>
      <c r="D70" s="57">
        <f t="shared" si="26"/>
        <v>2.2600000000002183</v>
      </c>
      <c r="E70" s="57">
        <f t="shared" si="26"/>
        <v>3.8600000000001273</v>
      </c>
      <c r="F70" s="57">
        <f t="shared" si="26"/>
        <v>3.1799999999998363</v>
      </c>
      <c r="G70" s="57">
        <f t="shared" si="26"/>
        <v>-2.1599999999998545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11.983200000000011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 t="s">
        <v>137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2022-01-28T19:47:17Z</dcterms:modified>
</cp:coreProperties>
</file>