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tabRatio="599" firstSheet="7" activeTab="7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B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B64" i="149"/>
  <c r="AH23" i="149"/>
  <c r="F11" i="145" s="1"/>
  <c r="AH23" i="151"/>
  <c r="H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J64" i="146" s="1"/>
  <c r="J70" i="146" s="1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B64" i="146" l="1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U23" i="40"/>
  <c r="T47" i="40"/>
  <c r="AF47" i="40"/>
  <c r="AD47" i="40"/>
  <c r="Z47" i="40"/>
  <c r="X47" i="40"/>
  <c r="V47" i="40"/>
  <c r="AD23" i="40"/>
  <c r="Z23" i="40"/>
  <c r="V23" i="40"/>
  <c r="W47" i="40"/>
  <c r="AE39" i="40"/>
  <c r="AA39" i="40"/>
  <c r="W39" i="40"/>
  <c r="AG39" i="40"/>
  <c r="AC39" i="40"/>
  <c r="Y3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L69" i="40" l="1"/>
  <c r="P47" i="40"/>
  <c r="O39" i="40"/>
  <c r="K69" i="40"/>
  <c r="G69" i="40"/>
  <c r="R47" i="40"/>
  <c r="N47" i="40"/>
  <c r="Y64" i="40"/>
  <c r="Y70" i="40" s="1"/>
  <c r="T64" i="40"/>
  <c r="AB64" i="40"/>
  <c r="AB70" i="40" s="1"/>
  <c r="Q39" i="40"/>
  <c r="M39" i="40"/>
  <c r="AG64" i="40"/>
  <c r="AG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39" i="40" l="1"/>
  <c r="I23" i="40"/>
  <c r="G23" i="40"/>
  <c r="I31" i="40"/>
  <c r="E31" i="40"/>
  <c r="L39" i="40"/>
  <c r="F39" i="40"/>
  <c r="I47" i="40"/>
  <c r="E47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H64" i="40" s="1"/>
  <c r="H70" i="40" s="1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<sst xmlns="http://schemas.openxmlformats.org/spreadsheetml/2006/main" count="752" uniqueCount="132">
  <si>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</si>
  <si>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</si>
  <si>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</si>
  <si>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</si>
  <si>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</si>
  <si>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</si>
  <si>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</si>
  <si>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</si>
  <si>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</si>
  <si>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</si>
  <si>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</si>
  <si>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</si>
  <si>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</si>
  <si>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</si>
  <si>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</si>
  <si>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</si>
  <si>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</si>
  <si>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</si>
  <si>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</si>
  <si>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</si>
  <si>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</si>
  <si>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</si>
  <si>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</si>
  <si>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</si>
  <si>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</si>
  <si>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</si>
  <si>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</si>
  <si>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</si>
  <si>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</si>
  <si>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</si>
  <si>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</si>
  <si>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</si>
  <si>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</si>
  <si>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</si>
  <si>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</si>
  <si>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</si>
  <si>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</si>
  <si>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</si>
  <si>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</si>
  <si>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</si>
  <si>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</si>
  <si>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</si>
  <si>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</si>
  <si>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</si>
  <si>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</si>
  <si>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</si>
  <si>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</si>
  <si>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</si>
  <si>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</si>
  <si>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</si>
  <si>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</si>
  <si>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</si>
  <si>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</si>
  <si>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</si>
  <si>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</si>
  <si>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</si>
  <si>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</si>
  <si>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</si>
  <si>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</si>
  <si>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</si>
  <si>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</si>
  <si>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</si>
  <si>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</si>
  <si>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</si>
  <si>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</si>
  <si>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</si>
  <si>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</si>
  <si>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</si>
  <si>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</si>
  <si>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</si>
  <si>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</si>
  <si>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</si>
  <si>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</si>
  <si>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</si>
  <si>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</si>
  <si>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</si>
  <si>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</si>
  <si>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</si>
  <si>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</si>
  <si>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</si>
  <si>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</si>
  <si>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</si>
  <si>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</si>
  <si>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</si>
  <si>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</si>
  <si>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</si>
  <si>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</si>
  <si>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</si>
  <si>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</si>
  <si>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</si>
  <si>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</si>
  <si>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</si>
  <si>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</si>
  <si>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</si>
  <si>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</si>
  <si>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</si>
  <si>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</si>
  <si>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</si>
  <si>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</si>
  <si>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</si>
  <si>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</si>
  <si>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</si>
  <si>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</si>
  <si>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</si>
  <si>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</si>
  <si>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</si>
  <si>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</si>
  <si>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</si>
  <si>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</si>
  <si>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</si>
  <si>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</si>
  <si>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</si>
  <si>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</si>
  <si>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</si>
  <si>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</si>
  <si>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</si>
  <si>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</si>
  <si>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</si>
  <si>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</si>
  <si>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</si>
  <si>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</si>
  <si>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FALTANTE EN EFECTIVO NO CARGADO</t>
  </si>
  <si>
    <t>SOBRANTE POR PERIODICO COBRADO MAS NO FACTURADO</t>
  </si>
  <si>
    <t>FONDO 48.10</t>
  </si>
  <si>
    <t>FONDO 12.00</t>
  </si>
  <si>
    <t>FONDO 27.50</t>
  </si>
  <si>
    <t>FONDO 5.00</t>
  </si>
  <si>
    <t>NO SE CARGO 30.00 EN EFECTIVO Y NO SE CARGO EL CREDITO</t>
  </si>
  <si>
    <t>FONDO 16.00</t>
  </si>
  <si>
    <t>FONDO 18.50</t>
  </si>
  <si>
    <t>FONDO 6.00</t>
  </si>
  <si>
    <t>4.50F/C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</si>
</sst>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46646.759999999995</v>
      </c>
      <c r="C2" s="43">
        <f>MODELO!AH12</f>
        <v>18945.339999999997</v>
      </c>
      <c r="D2" s="43">
        <f>EXQUISITECES!AH12</f>
        <v>7522.22</v>
      </c>
      <c r="E2" s="43">
        <f>HOYADA!AH12</f>
        <v>8681.18</v>
      </c>
      <c r="F2" s="43">
        <f>FARMASTOP!AH12</f>
        <v>1826.46</v>
      </c>
      <c r="G2" s="43">
        <f>BOCAS!AH12</f>
        <v>1237.6799999999998</v>
      </c>
      <c r="H2" s="43">
        <f>LAGUNETICA!AH12</f>
        <v>11402.65</v>
      </c>
      <c r="I2" s="43">
        <f>SANANTONIO!AH12</f>
        <v>0</v>
      </c>
      <c r="J2" s="43">
        <f>SUM(B2:I2)</f>
        <v>96262.29</v>
      </c>
    </row>
    <row r="3" spans="1:10" x14ac:dyDescent="0.25">
      <c r="A3" s="46" t="s">
        <v>0</v>
      </c>
      <c r="B3" s="43">
        <f>AUTOMERCADO!AH15</f>
        <v>867.62</v>
      </c>
      <c r="C3" s="43">
        <f>MODELO!AH15</f>
        <v>460</v>
      </c>
      <c r="D3" s="43">
        <f>EXQUISITECES!AH15</f>
        <v>305.2</v>
      </c>
      <c r="E3" s="43">
        <f>HOYADA!AH15</f>
        <v>917.05</v>
      </c>
      <c r="F3" s="43">
        <f>FARMASTOP!AH15</f>
        <v>58.5</v>
      </c>
      <c r="G3" s="43">
        <f>BOCAS!AH15</f>
        <v>2.5</v>
      </c>
      <c r="H3" s="43">
        <f>LAGUNETICA!AH15</f>
        <v>503.09999999999997</v>
      </c>
      <c r="I3" s="43">
        <f>SANANTONIO!AH15</f>
        <v>0</v>
      </c>
      <c r="J3" s="43">
        <f t="shared" ref="J3:J52" si="0">SUM(B3:I3)</f>
        <v>3113.97</v>
      </c>
    </row>
    <row r="4" spans="1:10" x14ac:dyDescent="0.25">
      <c r="A4" s="73" t="s">
        <v>20</v>
      </c>
      <c r="B4" s="43">
        <f>AUTOMERCADO!AH16</f>
        <v>4393</v>
      </c>
      <c r="C4" s="43">
        <f>MODELO!AH16</f>
        <v>1594</v>
      </c>
      <c r="D4" s="43">
        <f>EXQUISITECES!AH16</f>
        <v>665</v>
      </c>
      <c r="E4" s="43">
        <f>HOYADA!AH16</f>
        <v>380</v>
      </c>
      <c r="F4" s="43">
        <f>FARMASTOP!AH16</f>
        <v>128</v>
      </c>
      <c r="G4" s="43">
        <f>BOCAS!AH16</f>
        <v>149</v>
      </c>
      <c r="H4" s="43">
        <f>LAGUNETICA!AH16</f>
        <v>977</v>
      </c>
      <c r="I4" s="43">
        <f>SANANTONIO!AH16</f>
        <v>0</v>
      </c>
      <c r="J4" s="43">
        <f t="shared" si="0"/>
        <v>8286</v>
      </c>
    </row>
    <row r="5" spans="1:10" x14ac:dyDescent="0.25">
      <c r="A5" s="46" t="s">
        <v>27</v>
      </c>
      <c r="B5" s="43">
        <f>AUTOMERCADO!AH17</f>
        <v>20163.870000000003</v>
      </c>
      <c r="C5" s="43">
        <f>MODELO!AH17</f>
        <v>7316.4599999999991</v>
      </c>
      <c r="D5" s="43">
        <f>EXQUISITECES!AH17</f>
        <v>3052.35</v>
      </c>
      <c r="E5" s="43">
        <f>HOYADA!AH17</f>
        <v>1744.1999999999998</v>
      </c>
      <c r="F5" s="43">
        <f>FARMASTOP!AH17</f>
        <v>587.52</v>
      </c>
      <c r="G5" s="43">
        <f>BOCAS!AH17</f>
        <v>692.85</v>
      </c>
      <c r="H5" s="43">
        <f>LAGUNETICA!AH17</f>
        <v>4484.43</v>
      </c>
      <c r="I5" s="43">
        <f>SANANTONIO!AH17</f>
        <v>0</v>
      </c>
      <c r="J5" s="43">
        <f t="shared" si="0"/>
        <v>38041.68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4393</v>
      </c>
      <c r="C10" s="43">
        <f>MODELO!AH22</f>
        <v>1594</v>
      </c>
      <c r="D10" s="43">
        <f>EXQUISITECES!AH22</f>
        <v>665</v>
      </c>
      <c r="E10" s="43">
        <f>HOYADA!AH22</f>
        <v>380</v>
      </c>
      <c r="F10" s="43">
        <f>FARMASTOP!AH22</f>
        <v>128</v>
      </c>
      <c r="G10" s="43">
        <f>BOCAS!AH22</f>
        <v>149</v>
      </c>
      <c r="H10" s="43">
        <f>LAGUNETICA!AH22</f>
        <v>977</v>
      </c>
      <c r="I10" s="43">
        <f>SANANTONIO!AH22</f>
        <v>0</v>
      </c>
      <c r="J10" s="43">
        <f t="shared" si="0"/>
        <v>8286</v>
      </c>
    </row>
    <row r="11" spans="1:10" x14ac:dyDescent="0.25">
      <c r="A11" s="48" t="s">
        <v>26</v>
      </c>
      <c r="B11" s="43">
        <f>AUTOMERCADO!AH23</f>
        <v>20163.870000000003</v>
      </c>
      <c r="C11" s="43">
        <f>MODELO!AH23</f>
        <v>7316.4599999999991</v>
      </c>
      <c r="D11" s="43">
        <f>EXQUISITECES!AH23</f>
        <v>3052.35</v>
      </c>
      <c r="E11" s="43">
        <f>HOYADA!AH23</f>
        <v>1744.1999999999998</v>
      </c>
      <c r="F11" s="43">
        <f>FARMASTOP!AH23</f>
        <v>587.52</v>
      </c>
      <c r="G11" s="43">
        <f>BOCAS!AH23</f>
        <v>692.85</v>
      </c>
      <c r="H11" s="43">
        <f>LAGUNETICA!AH23</f>
        <v>4484.43</v>
      </c>
      <c r="I11" s="43">
        <f>SANANTONIO!AH23</f>
        <v>0</v>
      </c>
      <c r="J11" s="43">
        <f t="shared" si="0"/>
        <v>38041.68</v>
      </c>
    </row>
    <row r="12" spans="1:10" x14ac:dyDescent="0.25">
      <c r="A12" s="46" t="s">
        <v>28</v>
      </c>
      <c r="B12" s="43">
        <f>AUTOMERCADO!AH24</f>
        <v>40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40</v>
      </c>
    </row>
    <row r="13" spans="1:10" x14ac:dyDescent="0.25">
      <c r="A13" s="46" t="s">
        <v>31</v>
      </c>
      <c r="B13" s="43">
        <f>AUTOMERCADO!AH25</f>
        <v>183.6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183.6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40</v>
      </c>
    </row>
    <row r="19" spans="1:10" x14ac:dyDescent="0.25">
      <c r="A19" s="48" t="s">
        <v>33</v>
      </c>
      <c r="B19" s="43">
        <f>AUTOMERCADO!AH31</f>
        <v>183.6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183.6</v>
      </c>
    </row>
    <row r="20" spans="1:10" x14ac:dyDescent="0.25">
      <c r="A20" s="46" t="s">
        <v>34</v>
      </c>
      <c r="B20" s="43">
        <f>AUTOMERCADO!AH32</f>
        <v>282.87</v>
      </c>
      <c r="C20" s="43">
        <f>MODELO!AH32</f>
        <v>10</v>
      </c>
      <c r="D20" s="43">
        <f>EXQUISITECES!AH32</f>
        <v>0</v>
      </c>
      <c r="E20" s="43">
        <f>HOYADA!AH32</f>
        <v>0</v>
      </c>
      <c r="F20" s="43">
        <f>FARMASTOP!AH32</f>
        <v>7.91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300.78000000000003</v>
      </c>
    </row>
    <row r="21" spans="1:10" x14ac:dyDescent="0.25">
      <c r="A21" s="46" t="s">
        <v>35</v>
      </c>
      <c r="B21" s="43">
        <f>AUTOMERCADO!AH33</f>
        <v>1298.3733</v>
      </c>
      <c r="C21" s="43">
        <f>MODELO!AH33</f>
        <v>45.9</v>
      </c>
      <c r="D21" s="43">
        <f>EXQUISITECES!AH33</f>
        <v>0</v>
      </c>
      <c r="E21" s="43">
        <f>HOYADA!AH33</f>
        <v>0</v>
      </c>
      <c r="F21" s="43">
        <f>FARMASTOP!AH33</f>
        <v>36.306899999999999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1380.5802000000001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282.87</v>
      </c>
      <c r="C26" s="43">
        <f>MODELO!AH38</f>
        <v>10</v>
      </c>
      <c r="D26" s="43">
        <f>EXQUISITECES!AH38</f>
        <v>0</v>
      </c>
      <c r="E26" s="43">
        <f>HOYADA!AH38</f>
        <v>0</v>
      </c>
      <c r="F26" s="43">
        <f>FARMASTOP!AH38</f>
        <v>7.91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300.78000000000003</v>
      </c>
    </row>
    <row r="27" spans="1:10" x14ac:dyDescent="0.25">
      <c r="A27" s="48" t="s">
        <v>42</v>
      </c>
      <c r="B27" s="43">
        <f>AUTOMERCADO!AH39</f>
        <v>1298.3733</v>
      </c>
      <c r="C27" s="43">
        <f>MODELO!AH39</f>
        <v>45.9</v>
      </c>
      <c r="D27" s="43">
        <f>EXQUISITECES!AH39</f>
        <v>0</v>
      </c>
      <c r="E27" s="43">
        <f>HOYADA!AH39</f>
        <v>0</v>
      </c>
      <c r="F27" s="43">
        <f>FARMASTOP!AH39</f>
        <v>36.306899999999999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1380.5802000000001</v>
      </c>
    </row>
    <row r="28" spans="1:10" x14ac:dyDescent="0.25">
      <c r="A28" s="46" t="s">
        <v>43</v>
      </c>
      <c r="B28" s="43">
        <f>AUTOMERCADO!AH40</f>
        <v>115.6</v>
      </c>
      <c r="C28" s="43">
        <f>MODELO!AH40</f>
        <v>24.51</v>
      </c>
      <c r="D28" s="43">
        <f>EXQUISITECES!AH40</f>
        <v>16.98</v>
      </c>
      <c r="E28" s="43">
        <f>HOYADA!AH40</f>
        <v>51.95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209.03999999999996</v>
      </c>
    </row>
    <row r="29" spans="1:10" x14ac:dyDescent="0.25">
      <c r="A29" s="46" t="s">
        <v>44</v>
      </c>
      <c r="B29" s="43">
        <f>AUTOMERCADO!AH41</f>
        <v>530.60400000000004</v>
      </c>
      <c r="C29" s="43">
        <f>MODELO!AH41</f>
        <v>112.5009</v>
      </c>
      <c r="D29" s="43">
        <f>EXQUISITECES!AH41</f>
        <v>77.938199999999995</v>
      </c>
      <c r="E29" s="43">
        <f>HOYADA!AH41</f>
        <v>238.45050000000001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959.49360000000013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115.6</v>
      </c>
      <c r="C34" s="43">
        <f>MODELO!AH46</f>
        <v>24.51</v>
      </c>
      <c r="D34" s="43">
        <f>EXQUISITECES!AH46</f>
        <v>16.98</v>
      </c>
      <c r="E34" s="43">
        <f>HOYADA!AH46</f>
        <v>51.95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209.03999999999996</v>
      </c>
    </row>
    <row r="35" spans="1:10" x14ac:dyDescent="0.25">
      <c r="A35" s="48" t="s">
        <v>48</v>
      </c>
      <c r="B35" s="43">
        <f>AUTOMERCADO!AH47</f>
        <v>530.60400000000004</v>
      </c>
      <c r="C35" s="43">
        <f>MODELO!AH47</f>
        <v>112.5009</v>
      </c>
      <c r="D35" s="43">
        <f>EXQUISITECES!AH47</f>
        <v>77.938199999999995</v>
      </c>
      <c r="E35" s="43">
        <f>HOYADA!AH47</f>
        <v>238.45050000000001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959.49360000000013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17940.500000000004</v>
      </c>
      <c r="C37" s="43">
        <f>MODELO!AH49</f>
        <v>8202.3900000000012</v>
      </c>
      <c r="D37" s="43">
        <f>EXQUISITECES!AH49</f>
        <v>3185.95</v>
      </c>
      <c r="E37" s="43">
        <f>HOYADA!AH49</f>
        <v>3741.92</v>
      </c>
      <c r="F37" s="43">
        <f>FARMASTOP!AH49</f>
        <v>999.07</v>
      </c>
      <c r="G37" s="43">
        <f>BOCAS!AH49</f>
        <v>431.28000000000003</v>
      </c>
      <c r="H37" s="43">
        <f>LAGUNETICA!AH49</f>
        <v>340.53</v>
      </c>
      <c r="I37" s="43">
        <f>SANANTONIO!AH49</f>
        <v>0</v>
      </c>
      <c r="J37" s="43">
        <f t="shared" si="0"/>
        <v>34841.640000000007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28.33</v>
      </c>
      <c r="H38" s="43">
        <f>LAGUNETICA!AH50</f>
        <v>0</v>
      </c>
      <c r="I38" s="43">
        <f>SANANTONIO!AH50</f>
        <v>0</v>
      </c>
      <c r="J38" s="43">
        <f t="shared" si="0"/>
        <v>28.33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4845.0199999999995</v>
      </c>
      <c r="I40" s="43">
        <f>SANANTONIO!AH52</f>
        <v>0</v>
      </c>
      <c r="J40" s="43">
        <f t="shared" si="0"/>
        <v>4845.0199999999995</v>
      </c>
    </row>
    <row r="41" spans="1:10" x14ac:dyDescent="0.25">
      <c r="A41" s="74" t="s">
        <v>18</v>
      </c>
      <c r="B41" s="43">
        <f>AUTOMERCADO!AH53</f>
        <v>3778.97</v>
      </c>
      <c r="C41" s="43">
        <f>MODELO!AH53</f>
        <v>2427.9399999999996</v>
      </c>
      <c r="D41" s="43">
        <f>EXQUISITECES!AH53</f>
        <v>971.23</v>
      </c>
      <c r="E41" s="43">
        <f>HOYADA!AH53</f>
        <v>2029.8400000000001</v>
      </c>
      <c r="F41" s="43">
        <f>FARMASTOP!AH53</f>
        <v>146.43</v>
      </c>
      <c r="G41" s="43">
        <f>BOCAS!AH53</f>
        <v>60.4</v>
      </c>
      <c r="H41" s="43">
        <f>LAGUNETICA!AH53</f>
        <v>1157.99</v>
      </c>
      <c r="I41" s="43">
        <f>SANANTONIO!AH53</f>
        <v>0</v>
      </c>
      <c r="J41" s="43">
        <f t="shared" si="0"/>
        <v>10572.8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55.449999999999996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55.449999999999996</v>
      </c>
    </row>
    <row r="43" spans="1:10" x14ac:dyDescent="0.25">
      <c r="A43" s="74" t="s">
        <v>52</v>
      </c>
      <c r="B43" s="43">
        <f>AUTOMERCADO!AH55</f>
        <v>1992.1299999999999</v>
      </c>
      <c r="C43" s="43">
        <f>MODELO!AH55</f>
        <v>399.01</v>
      </c>
      <c r="D43" s="43">
        <f>EXQUISITECES!AH55</f>
        <v>0</v>
      </c>
      <c r="E43" s="43">
        <f>HOYADA!AH55</f>
        <v>15.76</v>
      </c>
      <c r="F43" s="43">
        <f>FARMASTOP!AH55</f>
        <v>24.92</v>
      </c>
      <c r="G43" s="43">
        <f>BOCAS!AH55</f>
        <v>36.159999999999997</v>
      </c>
      <c r="H43" s="43">
        <f>LAGUNETICA!AH55</f>
        <v>0</v>
      </c>
      <c r="I43" s="43">
        <f>SANANTONIO!AH55</f>
        <v>0</v>
      </c>
      <c r="J43" s="43">
        <f t="shared" si="0"/>
        <v>2467.98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94.82</v>
      </c>
      <c r="I47" s="43">
        <f>SANANTONIO!AH59</f>
        <v>0</v>
      </c>
      <c r="J47" s="43">
        <f t="shared" si="0"/>
        <v>94.82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46755.667299999994</v>
      </c>
      <c r="C52" s="75">
        <f>MODELO!AH64</f>
        <v>19019.650899999997</v>
      </c>
      <c r="D52" s="75">
        <f>EXQUISITECES!AH64</f>
        <v>7592.6681999999992</v>
      </c>
      <c r="E52" s="75">
        <f>HOYADA!AH64</f>
        <v>8687.2204999999994</v>
      </c>
      <c r="F52" s="75">
        <f>FARMASTOP!AH64</f>
        <v>1852.7469000000001</v>
      </c>
      <c r="G52" s="75">
        <f>BOCAS!AH64</f>
        <v>1251.52</v>
      </c>
      <c r="H52" s="75">
        <f>LAGUNETICA!AH64</f>
        <v>11425.89</v>
      </c>
      <c r="I52" s="75">
        <f>SANANTONIO!AH64</f>
        <v>0</v>
      </c>
      <c r="J52" s="75">
        <f t="shared" si="0"/>
        <v>96585.363799999992</v>
      </c>
    </row>
    <row r="53" spans="1:10" x14ac:dyDescent="0.25">
      <c r="A53" s="56" t="s">
        <v>3</v>
      </c>
      <c r="B53" s="43">
        <f>B2</f>
        <v>46646.759999999995</v>
      </c>
      <c r="C53" s="43">
        <f t="shared" ref="C53:I53" si="1">C2</f>
        <v>18945.339999999997</v>
      </c>
      <c r="D53" s="43">
        <f t="shared" si="1"/>
        <v>7522.22</v>
      </c>
      <c r="E53" s="43">
        <f t="shared" si="1"/>
        <v>8681.18</v>
      </c>
      <c r="F53" s="43">
        <f t="shared" si="1"/>
        <v>1826.46</v>
      </c>
      <c r="G53" s="43">
        <f t="shared" si="1"/>
        <v>1237.6799999999998</v>
      </c>
      <c r="H53" s="43">
        <f t="shared" si="1"/>
        <v>11402.65</v>
      </c>
      <c r="I53" s="43">
        <f t="shared" si="1"/>
        <v>0</v>
      </c>
      <c r="J53" s="43">
        <f>J2</f>
        <v>96262.29</v>
      </c>
    </row>
    <row r="54" spans="1:10" x14ac:dyDescent="0.25">
      <c r="A54" s="58" t="s">
        <v>95</v>
      </c>
      <c r="B54" s="43">
        <f>+B52-B53</f>
        <v>108.90729999999894</v>
      </c>
      <c r="C54" s="43">
        <f t="shared" ref="C54:I54" si="2">+C52-C53</f>
        <v>74.310900000000402</v>
      </c>
      <c r="D54" s="43">
        <f t="shared" si="2"/>
        <v>70.448199999998906</v>
      </c>
      <c r="E54" s="43">
        <f t="shared" si="2"/>
        <v>6.040499999999156</v>
      </c>
      <c r="F54" s="43">
        <f t="shared" si="2"/>
        <v>26.28690000000006</v>
      </c>
      <c r="G54" s="43">
        <f t="shared" si="2"/>
        <v>13.840000000000146</v>
      </c>
      <c r="H54" s="43">
        <f t="shared" si="2"/>
        <v>23.239999999999782</v>
      </c>
      <c r="I54" s="43">
        <f t="shared" si="2"/>
        <v>0</v>
      </c>
      <c r="J54" s="43">
        <f>+J52-J53</f>
        <v>323.0737999999983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66</v>
      </c>
      <c r="O11" s="5" t="s">
        <v>68</v>
      </c>
      <c r="P11" s="5" t="s">
        <v>75</v>
      </c>
      <c r="Q11" s="5" t="s">
        <v>76</v>
      </c>
      <c r="R11" s="5" t="s">
        <v>79</v>
      </c>
      <c r="S11" s="5" t="s">
        <v>82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2034.26</v>
      </c>
      <c r="C12" s="26">
        <v>2382.77</v>
      </c>
      <c r="D12" s="26">
        <v>1406.11</v>
      </c>
      <c r="E12" s="26">
        <v>3748.39</v>
      </c>
      <c r="F12" s="26">
        <v>2781.16</v>
      </c>
      <c r="G12" s="26">
        <v>4191.78</v>
      </c>
      <c r="H12" s="26">
        <v>3550.19</v>
      </c>
      <c r="I12" s="26">
        <v>3866.39</v>
      </c>
      <c r="J12" s="26">
        <v>4313.33</v>
      </c>
      <c r="K12" s="26">
        <v>4362.62</v>
      </c>
      <c r="L12" s="26">
        <v>2396.6999999999998</v>
      </c>
      <c r="M12" s="26">
        <v>3886.76</v>
      </c>
      <c r="N12" s="26">
        <v>5128.21</v>
      </c>
      <c r="O12" s="26">
        <v>325.32</v>
      </c>
      <c r="P12" s="26">
        <v>333.69</v>
      </c>
      <c r="Q12" s="26">
        <v>121.42</v>
      </c>
      <c r="R12" s="26">
        <v>424.84</v>
      </c>
      <c r="S12" s="26">
        <v>1392.82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46646.759999999995</v>
      </c>
      <c r="AI12" s="26">
        <v>46646.74</v>
      </c>
      <c r="AJ12" s="69">
        <f>+AI12-AH12</f>
        <v>-1.9999999996798579E-2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32.5</v>
      </c>
      <c r="C15" s="23">
        <v>387.5</v>
      </c>
      <c r="D15" s="23">
        <v>3.52</v>
      </c>
      <c r="E15" s="23">
        <v>5.5</v>
      </c>
      <c r="F15" s="23">
        <v>170</v>
      </c>
      <c r="G15" s="23"/>
      <c r="H15" s="23"/>
      <c r="I15" s="23">
        <v>10</v>
      </c>
      <c r="J15" s="23">
        <v>18.100000000000001</v>
      </c>
      <c r="K15" s="23">
        <v>66.900000000000006</v>
      </c>
      <c r="L15" s="23"/>
      <c r="M15" s="23"/>
      <c r="N15" s="23">
        <v>90.8</v>
      </c>
      <c r="O15" s="23">
        <v>6.5</v>
      </c>
      <c r="P15" s="23">
        <v>11.6</v>
      </c>
      <c r="Q15" s="23"/>
      <c r="R15" s="23">
        <v>39</v>
      </c>
      <c r="S15" s="23">
        <v>25.7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867.62</v>
      </c>
    </row>
    <row r="16" spans="1:36" s="32" customFormat="1" x14ac:dyDescent="0.25">
      <c r="A16" s="30" t="s">
        <v>20</v>
      </c>
      <c r="B16" s="31">
        <v>81</v>
      </c>
      <c r="C16" s="31">
        <v>192</v>
      </c>
      <c r="D16" s="31">
        <v>134</v>
      </c>
      <c r="E16" s="31">
        <v>292</v>
      </c>
      <c r="F16" s="31">
        <v>351</v>
      </c>
      <c r="G16" s="31">
        <v>449</v>
      </c>
      <c r="H16" s="31">
        <v>293</v>
      </c>
      <c r="I16" s="31">
        <v>436</v>
      </c>
      <c r="J16" s="31">
        <v>416</v>
      </c>
      <c r="K16" s="31">
        <v>334</v>
      </c>
      <c r="L16" s="31">
        <v>229</v>
      </c>
      <c r="M16" s="31">
        <v>427</v>
      </c>
      <c r="N16" s="31">
        <v>482</v>
      </c>
      <c r="O16" s="31">
        <v>57</v>
      </c>
      <c r="P16" s="31">
        <v>6</v>
      </c>
      <c r="Q16" s="31">
        <v>9</v>
      </c>
      <c r="R16" s="31">
        <v>27</v>
      </c>
      <c r="S16" s="31">
        <v>178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4393</v>
      </c>
      <c r="AJ16" s="70"/>
    </row>
    <row r="17" spans="1:36" s="47" customFormat="1" x14ac:dyDescent="0.25">
      <c r="A17" s="46" t="s">
        <v>27</v>
      </c>
      <c r="B17" s="22">
        <f>B16*$B$8</f>
        <v>371.78999999999996</v>
      </c>
      <c r="C17" s="22">
        <f>C16*$B$8</f>
        <v>881.28</v>
      </c>
      <c r="D17" s="22">
        <f t="shared" ref="D17:L17" si="2">D16*$B$8</f>
        <v>615.05999999999995</v>
      </c>
      <c r="E17" s="22">
        <f t="shared" si="2"/>
        <v>1340.28</v>
      </c>
      <c r="F17" s="22">
        <f t="shared" si="2"/>
        <v>1611.09</v>
      </c>
      <c r="G17" s="22">
        <f t="shared" si="2"/>
        <v>2060.91</v>
      </c>
      <c r="H17" s="22">
        <f t="shared" si="2"/>
        <v>1344.87</v>
      </c>
      <c r="I17" s="22">
        <f t="shared" si="2"/>
        <v>2001.24</v>
      </c>
      <c r="J17" s="22">
        <f t="shared" si="2"/>
        <v>1909.44</v>
      </c>
      <c r="K17" s="22">
        <f t="shared" si="2"/>
        <v>1533.06</v>
      </c>
      <c r="L17" s="22">
        <f t="shared" si="2"/>
        <v>1051.1099999999999</v>
      </c>
      <c r="M17" s="22">
        <f t="shared" ref="M17:R17" si="3">M16*$B$8</f>
        <v>1959.9299999999998</v>
      </c>
      <c r="N17" s="22">
        <f t="shared" si="3"/>
        <v>2212.38</v>
      </c>
      <c r="O17" s="22">
        <f t="shared" si="3"/>
        <v>261.63</v>
      </c>
      <c r="P17" s="22">
        <f t="shared" si="3"/>
        <v>27.54</v>
      </c>
      <c r="Q17" s="22">
        <f t="shared" si="3"/>
        <v>41.31</v>
      </c>
      <c r="R17" s="22">
        <f t="shared" si="3"/>
        <v>123.92999999999999</v>
      </c>
      <c r="S17" s="22">
        <f t="shared" ref="S17:AG17" si="4">S16*$B$8</f>
        <v>817.02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20163.870000000003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L22" si="11">+C16+C18+C20</f>
        <v>192</v>
      </c>
      <c r="D22" s="20">
        <f t="shared" si="11"/>
        <v>134</v>
      </c>
      <c r="E22" s="20">
        <f t="shared" si="11"/>
        <v>292</v>
      </c>
      <c r="F22" s="20">
        <f t="shared" si="11"/>
        <v>351</v>
      </c>
      <c r="G22" s="20">
        <f t="shared" si="11"/>
        <v>449</v>
      </c>
      <c r="H22" s="20">
        <f t="shared" si="11"/>
        <v>293</v>
      </c>
      <c r="I22" s="20">
        <f t="shared" si="11"/>
        <v>436</v>
      </c>
      <c r="J22" s="20">
        <f t="shared" si="11"/>
        <v>416</v>
      </c>
      <c r="K22" s="20">
        <f t="shared" si="11"/>
        <v>334</v>
      </c>
      <c r="L22" s="20">
        <f t="shared" si="11"/>
        <v>229</v>
      </c>
      <c r="M22" s="20">
        <f t="shared" ref="M22:S22" si="12">+M16+M18+M20</f>
        <v>427</v>
      </c>
      <c r="N22" s="20">
        <f t="shared" si="12"/>
        <v>482</v>
      </c>
      <c r="O22" s="20">
        <f t="shared" si="12"/>
        <v>57</v>
      </c>
      <c r="P22" s="20">
        <f t="shared" si="12"/>
        <v>6</v>
      </c>
      <c r="Q22" s="20">
        <f t="shared" si="12"/>
        <v>9</v>
      </c>
      <c r="R22" s="20">
        <f t="shared" si="12"/>
        <v>27</v>
      </c>
      <c r="S22" s="20">
        <f t="shared" si="12"/>
        <v>178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4393</v>
      </c>
    </row>
    <row r="23" spans="1:36" s="47" customFormat="1" x14ac:dyDescent="0.25">
      <c r="A23" s="48" t="s">
        <v>26</v>
      </c>
      <c r="B23" s="19">
        <f>+B17+B19+B21</f>
        <v>371.78999999999996</v>
      </c>
      <c r="C23" s="19">
        <f t="shared" ref="C23:L23" si="14">+C17+C19+C21</f>
        <v>881.28</v>
      </c>
      <c r="D23" s="19">
        <f t="shared" si="14"/>
        <v>615.05999999999995</v>
      </c>
      <c r="E23" s="19">
        <f t="shared" si="14"/>
        <v>1340.28</v>
      </c>
      <c r="F23" s="19">
        <f t="shared" si="14"/>
        <v>1611.09</v>
      </c>
      <c r="G23" s="19">
        <f t="shared" si="14"/>
        <v>2060.91</v>
      </c>
      <c r="H23" s="19">
        <f t="shared" si="14"/>
        <v>1344.87</v>
      </c>
      <c r="I23" s="19">
        <f t="shared" si="14"/>
        <v>2001.24</v>
      </c>
      <c r="J23" s="19">
        <f t="shared" si="14"/>
        <v>1909.44</v>
      </c>
      <c r="K23" s="19">
        <f t="shared" si="14"/>
        <v>1533.06</v>
      </c>
      <c r="L23" s="19">
        <f t="shared" si="14"/>
        <v>1051.1099999999999</v>
      </c>
      <c r="M23" s="19">
        <f t="shared" ref="M23:S23" si="15">+M17+M19+M21</f>
        <v>1959.9299999999998</v>
      </c>
      <c r="N23" s="19">
        <f t="shared" si="15"/>
        <v>2212.38</v>
      </c>
      <c r="O23" s="19">
        <f t="shared" si="15"/>
        <v>261.63</v>
      </c>
      <c r="P23" s="19">
        <f t="shared" si="15"/>
        <v>27.54</v>
      </c>
      <c r="Q23" s="19">
        <f t="shared" si="15"/>
        <v>41.31</v>
      </c>
      <c r="R23" s="19">
        <f t="shared" si="15"/>
        <v>123.92999999999999</v>
      </c>
      <c r="S23" s="19">
        <f t="shared" si="15"/>
        <v>817.02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20163.870000000003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>
        <v>40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183.6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183.6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40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183.6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183.6</v>
      </c>
    </row>
    <row r="32" spans="1:36" x14ac:dyDescent="0.25">
      <c r="A32" s="13" t="s">
        <v>34</v>
      </c>
      <c r="B32" s="36"/>
      <c r="C32" s="36">
        <v>45.29</v>
      </c>
      <c r="D32" s="36"/>
      <c r="E32" s="36">
        <v>87.8</v>
      </c>
      <c r="F32" s="36"/>
      <c r="G32" s="36"/>
      <c r="H32" s="36"/>
      <c r="I32" s="36"/>
      <c r="J32" s="36">
        <v>39.67</v>
      </c>
      <c r="K32" s="36">
        <v>30</v>
      </c>
      <c r="L32" s="36"/>
      <c r="M32" s="37"/>
      <c r="N32" s="37">
        <v>80.11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282.87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207.8811</v>
      </c>
      <c r="D33" s="22">
        <f t="shared" si="30"/>
        <v>0</v>
      </c>
      <c r="E33" s="22">
        <f t="shared" si="30"/>
        <v>403.00199999999995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182.08529999999999</v>
      </c>
      <c r="K33" s="22">
        <f t="shared" si="30"/>
        <v>137.69999999999999</v>
      </c>
      <c r="L33" s="22">
        <f t="shared" si="30"/>
        <v>0</v>
      </c>
      <c r="M33" s="22">
        <f t="shared" ref="M33:R33" si="31">M32*$B$8</f>
        <v>0</v>
      </c>
      <c r="N33" s="22">
        <f t="shared" si="31"/>
        <v>367.70490000000001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1298.3733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45.29</v>
      </c>
      <c r="D38" s="20">
        <f t="shared" si="39"/>
        <v>0</v>
      </c>
      <c r="E38" s="20">
        <f t="shared" si="39"/>
        <v>87.8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39.67</v>
      </c>
      <c r="K38" s="20">
        <f t="shared" si="39"/>
        <v>30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80.11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282.87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207.8811</v>
      </c>
      <c r="D39" s="19">
        <f t="shared" si="42"/>
        <v>0</v>
      </c>
      <c r="E39" s="19">
        <f t="shared" si="42"/>
        <v>403.00199999999995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182.08529999999999</v>
      </c>
      <c r="K39" s="19">
        <f t="shared" si="42"/>
        <v>137.69999999999999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367.70490000000001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1298.3733</v>
      </c>
    </row>
    <row r="40" spans="1:34" x14ac:dyDescent="0.25">
      <c r="A40" s="13" t="s">
        <v>43</v>
      </c>
      <c r="B40" s="36"/>
      <c r="C40" s="36"/>
      <c r="D40" s="36"/>
      <c r="E40" s="36">
        <v>9.16</v>
      </c>
      <c r="F40" s="36">
        <v>10.42</v>
      </c>
      <c r="G40" s="36"/>
      <c r="H40" s="36"/>
      <c r="I40" s="36"/>
      <c r="J40" s="36"/>
      <c r="K40" s="36">
        <v>49.17</v>
      </c>
      <c r="L40" s="36"/>
      <c r="M40" s="36">
        <v>46.85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115.6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42.044399999999996</v>
      </c>
      <c r="F41" s="22">
        <f t="shared" si="45"/>
        <v>47.827799999999996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225.69030000000001</v>
      </c>
      <c r="L41" s="22">
        <f t="shared" si="45"/>
        <v>0</v>
      </c>
      <c r="M41" s="22">
        <f t="shared" ref="M41:R41" si="46">M40*$B$8</f>
        <v>215.04150000000001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530.60400000000004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9.16</v>
      </c>
      <c r="F46" s="20">
        <f t="shared" si="54"/>
        <v>10.42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49.17</v>
      </c>
      <c r="L46" s="20">
        <f t="shared" si="54"/>
        <v>0</v>
      </c>
      <c r="M46" s="20">
        <f t="shared" ref="M46:S46" si="55">+M40+M42+M44</f>
        <v>46.85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115.6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42.044399999999996</v>
      </c>
      <c r="F47" s="19">
        <f t="shared" si="57"/>
        <v>47.827799999999996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225.69030000000001</v>
      </c>
      <c r="L47" s="19">
        <f t="shared" si="57"/>
        <v>0</v>
      </c>
      <c r="M47" s="19">
        <f t="shared" ref="M47:S47" si="58">+M41+M43+M45</f>
        <v>215.04150000000001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530.60400000000004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1048.31</v>
      </c>
      <c r="C49" s="44">
        <v>429.22</v>
      </c>
      <c r="D49" s="44">
        <v>629.12</v>
      </c>
      <c r="E49" s="44">
        <v>1099.4100000000001</v>
      </c>
      <c r="F49" s="44">
        <v>563.53</v>
      </c>
      <c r="G49" s="44">
        <v>1501.69</v>
      </c>
      <c r="H49" s="44">
        <v>1796.86</v>
      </c>
      <c r="I49" s="44">
        <v>1243.31</v>
      </c>
      <c r="J49" s="44">
        <v>1791.98</v>
      </c>
      <c r="K49" s="44">
        <v>1876.9</v>
      </c>
      <c r="L49" s="44">
        <v>1289.51</v>
      </c>
      <c r="M49" s="45">
        <v>1150.7</v>
      </c>
      <c r="N49" s="45">
        <v>2388.88</v>
      </c>
      <c r="O49" s="45">
        <v>57.25</v>
      </c>
      <c r="P49" s="45">
        <v>195.97</v>
      </c>
      <c r="Q49" s="45">
        <v>86.75</v>
      </c>
      <c r="R49" s="45">
        <v>245.3</v>
      </c>
      <c r="S49" s="45">
        <v>545.80999999999995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17940.500000000004</v>
      </c>
    </row>
    <row r="50" spans="1:34" x14ac:dyDescent="0.25">
      <c r="A50" s="17" t="s">
        <v>1</v>
      </c>
      <c r="B50" s="44"/>
      <c r="C50" s="44"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513.82000000000005</v>
      </c>
      <c r="C53" s="44">
        <v>459.37</v>
      </c>
      <c r="D53" s="44">
        <v>159.85</v>
      </c>
      <c r="E53" s="44">
        <v>687.02</v>
      </c>
      <c r="F53" s="44">
        <v>310.37</v>
      </c>
      <c r="G53" s="44">
        <v>656.8</v>
      </c>
      <c r="H53" s="44">
        <v>358.14</v>
      </c>
      <c r="I53" s="44">
        <v>616.74</v>
      </c>
      <c r="J53" s="44"/>
      <c r="K53" s="44"/>
      <c r="L53" s="44"/>
      <c r="M53" s="45"/>
      <c r="N53" s="45"/>
      <c r="O53" s="45"/>
      <c r="P53" s="45"/>
      <c r="Q53" s="45"/>
      <c r="R53" s="45">
        <v>16.86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3778.97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>
        <v>69.31</v>
      </c>
      <c r="C55" s="44">
        <v>22.06</v>
      </c>
      <c r="D55" s="44"/>
      <c r="E55" s="44">
        <v>174.42</v>
      </c>
      <c r="F55" s="44">
        <v>78.81</v>
      </c>
      <c r="G55" s="44"/>
      <c r="H55" s="44">
        <v>57.46</v>
      </c>
      <c r="I55" s="44"/>
      <c r="J55" s="44">
        <v>229.46</v>
      </c>
      <c r="K55" s="44">
        <v>523.95000000000005</v>
      </c>
      <c r="L55" s="44">
        <v>73.36</v>
      </c>
      <c r="M55" s="45">
        <v>589.99</v>
      </c>
      <c r="N55" s="45">
        <v>74.31</v>
      </c>
      <c r="O55" s="45"/>
      <c r="P55" s="45">
        <v>99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1992.1299999999999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2035.73</v>
      </c>
      <c r="C64" s="53">
        <f t="shared" ref="C64:AG64" si="61">+C15+C23+C31+C39+C47+C48+C49+C50+C51+C52+C53+C54+C55+C56+C57+C58+C59+C60+C61+C62+C63</f>
        <v>2387.3110999999999</v>
      </c>
      <c r="D64" s="53">
        <f t="shared" si="61"/>
        <v>1407.5499999999997</v>
      </c>
      <c r="E64" s="53">
        <f t="shared" si="61"/>
        <v>3751.6763999999998</v>
      </c>
      <c r="F64" s="53">
        <f t="shared" si="61"/>
        <v>2781.6277999999998</v>
      </c>
      <c r="G64" s="53">
        <f t="shared" si="61"/>
        <v>4219.3999999999996</v>
      </c>
      <c r="H64" s="53">
        <f t="shared" si="61"/>
        <v>3557.3299999999995</v>
      </c>
      <c r="I64" s="53">
        <f t="shared" si="61"/>
        <v>3871.29</v>
      </c>
      <c r="J64" s="53">
        <f t="shared" si="61"/>
        <v>4314.6652999999997</v>
      </c>
      <c r="K64" s="53">
        <f t="shared" si="61"/>
        <v>4364.2003000000004</v>
      </c>
      <c r="L64" s="53">
        <f t="shared" si="61"/>
        <v>2413.98</v>
      </c>
      <c r="M64" s="53">
        <f t="shared" si="61"/>
        <v>3915.6614999999993</v>
      </c>
      <c r="N64" s="53">
        <f t="shared" si="61"/>
        <v>5134.0749000000005</v>
      </c>
      <c r="O64" s="53">
        <f t="shared" si="61"/>
        <v>325.38</v>
      </c>
      <c r="P64" s="53">
        <f t="shared" si="61"/>
        <v>334.11</v>
      </c>
      <c r="Q64" s="53">
        <f t="shared" si="61"/>
        <v>128.06</v>
      </c>
      <c r="R64" s="53">
        <f t="shared" si="61"/>
        <v>425.09000000000003</v>
      </c>
      <c r="S64" s="53">
        <f t="shared" si="61"/>
        <v>1388.53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46755.667299999994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12 D</v>
      </c>
      <c r="Q66" s="55" t="str">
        <f t="shared" si="62"/>
        <v>CAJA 12 N</v>
      </c>
      <c r="R66" s="55" t="str">
        <f t="shared" si="62"/>
        <v>CAJA 14 D</v>
      </c>
      <c r="S66" s="55" t="str">
        <f t="shared" si="62"/>
        <v>CAJA 15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2034.26</v>
      </c>
      <c r="C67" s="57">
        <f t="shared" ref="C67:L67" si="63">C12</f>
        <v>2382.77</v>
      </c>
      <c r="D67" s="57">
        <f t="shared" si="63"/>
        <v>1406.11</v>
      </c>
      <c r="E67" s="57">
        <f t="shared" si="63"/>
        <v>3748.39</v>
      </c>
      <c r="F67" s="57">
        <f t="shared" si="63"/>
        <v>2781.16</v>
      </c>
      <c r="G67" s="57">
        <f t="shared" si="63"/>
        <v>4191.78</v>
      </c>
      <c r="H67" s="57">
        <f t="shared" si="63"/>
        <v>3550.19</v>
      </c>
      <c r="I67" s="57">
        <f t="shared" si="63"/>
        <v>3866.39</v>
      </c>
      <c r="J67" s="57">
        <f t="shared" si="63"/>
        <v>4313.33</v>
      </c>
      <c r="K67" s="57">
        <f t="shared" si="63"/>
        <v>4362.62</v>
      </c>
      <c r="L67" s="57">
        <f t="shared" si="63"/>
        <v>2396.6999999999998</v>
      </c>
      <c r="M67" s="57">
        <f t="shared" ref="M67:AG67" si="64">M12</f>
        <v>3886.76</v>
      </c>
      <c r="N67" s="57">
        <f t="shared" si="64"/>
        <v>5128.21</v>
      </c>
      <c r="O67" s="57">
        <f t="shared" si="64"/>
        <v>325.32</v>
      </c>
      <c r="P67" s="57">
        <f t="shared" si="64"/>
        <v>333.69</v>
      </c>
      <c r="Q67" s="57">
        <f t="shared" si="64"/>
        <v>121.42</v>
      </c>
      <c r="R67" s="57">
        <f t="shared" si="64"/>
        <v>424.84</v>
      </c>
      <c r="S67" s="57">
        <f t="shared" si="64"/>
        <v>1392.82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46646.759999999995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2034.26</v>
      </c>
      <c r="C69" s="59">
        <f t="shared" ref="C69:L69" si="67">+C67+C68</f>
        <v>2382.77</v>
      </c>
      <c r="D69" s="59">
        <f t="shared" si="67"/>
        <v>1406.11</v>
      </c>
      <c r="E69" s="59">
        <f t="shared" si="67"/>
        <v>3748.39</v>
      </c>
      <c r="F69" s="59">
        <f t="shared" si="67"/>
        <v>2781.16</v>
      </c>
      <c r="G69" s="59">
        <f t="shared" si="67"/>
        <v>4191.78</v>
      </c>
      <c r="H69" s="59">
        <f t="shared" si="67"/>
        <v>3550.19</v>
      </c>
      <c r="I69" s="59">
        <f t="shared" si="67"/>
        <v>3866.39</v>
      </c>
      <c r="J69" s="59">
        <f t="shared" si="67"/>
        <v>4313.33</v>
      </c>
      <c r="K69" s="59">
        <f t="shared" si="67"/>
        <v>4362.62</v>
      </c>
      <c r="L69" s="59">
        <f t="shared" si="67"/>
        <v>2396.6999999999998</v>
      </c>
      <c r="M69" s="59">
        <f t="shared" ref="M69:AG69" si="68">+M67+M68</f>
        <v>3886.76</v>
      </c>
      <c r="N69" s="59">
        <f t="shared" si="68"/>
        <v>5128.21</v>
      </c>
      <c r="O69" s="59">
        <f t="shared" si="68"/>
        <v>325.32</v>
      </c>
      <c r="P69" s="59">
        <f t="shared" si="68"/>
        <v>333.69</v>
      </c>
      <c r="Q69" s="59">
        <f t="shared" si="68"/>
        <v>121.42</v>
      </c>
      <c r="R69" s="59">
        <f t="shared" si="68"/>
        <v>424.84</v>
      </c>
      <c r="S69" s="59">
        <f t="shared" si="68"/>
        <v>1392.82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46646.759999999995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1.4700000000000273</v>
      </c>
      <c r="C70" s="57">
        <f t="shared" si="69"/>
        <v>4.5410999999999149</v>
      </c>
      <c r="D70" s="57">
        <f t="shared" si="69"/>
        <v>1.4399999999998272</v>
      </c>
      <c r="E70" s="57">
        <f t="shared" si="69"/>
        <v>3.2863999999999578</v>
      </c>
      <c r="F70" s="57">
        <f t="shared" si="69"/>
        <v>0.46779999999989741</v>
      </c>
      <c r="G70" s="57">
        <f t="shared" si="69"/>
        <v>27.619999999999891</v>
      </c>
      <c r="H70" s="57">
        <f t="shared" si="69"/>
        <v>7.1399999999994179</v>
      </c>
      <c r="I70" s="57">
        <f t="shared" si="69"/>
        <v>4.9000000000000909</v>
      </c>
      <c r="J70" s="57">
        <f t="shared" si="69"/>
        <v>1.3352999999997337</v>
      </c>
      <c r="K70" s="57">
        <f t="shared" si="69"/>
        <v>1.5803000000005341</v>
      </c>
      <c r="L70" s="57">
        <f t="shared" si="69"/>
        <v>17.2800000000002</v>
      </c>
      <c r="M70" s="57">
        <f t="shared" ref="M70:AG70" si="70">+M64-M69</f>
        <v>28.901499999999032</v>
      </c>
      <c r="N70" s="57">
        <f t="shared" si="70"/>
        <v>5.8649000000004889</v>
      </c>
      <c r="O70" s="57">
        <f t="shared" si="70"/>
        <v>6.0000000000002274E-2</v>
      </c>
      <c r="P70" s="57">
        <f t="shared" si="70"/>
        <v>0.42000000000001592</v>
      </c>
      <c r="Q70" s="57">
        <f t="shared" si="70"/>
        <v>6.6400000000000006</v>
      </c>
      <c r="R70" s="57">
        <f t="shared" si="70"/>
        <v>0.25000000000005684</v>
      </c>
      <c r="S70" s="57">
        <f t="shared" si="70"/>
        <v>-4.2899999999999636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108.90729999999913</v>
      </c>
    </row>
    <row r="71" spans="1:34" ht="101.25" customHeight="1" x14ac:dyDescent="0.25">
      <c r="A71" s="77" t="s">
        <v>96</v>
      </c>
      <c r="B71" s="14"/>
      <c r="C71" s="14" t="s">
        <v>127</v>
      </c>
      <c r="D71" s="14"/>
      <c r="E71" s="14"/>
      <c r="F71" s="14"/>
      <c r="G71" s="14" t="s">
        <v>125</v>
      </c>
      <c r="H71" s="14" t="s">
        <v>126</v>
      </c>
      <c r="I71" s="14"/>
      <c r="J71" s="14"/>
      <c r="K71" s="14"/>
      <c r="L71" s="14" t="s">
        <v>128</v>
      </c>
      <c r="M71" s="29" t="s">
        <v>129</v>
      </c>
      <c r="N71" s="29"/>
      <c r="O71" s="29"/>
      <c r="P71" s="29"/>
      <c r="Q71" s="29" t="s">
        <v>130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57</v>
      </c>
      <c r="E11" s="5" t="s">
        <v>57</v>
      </c>
      <c r="F11" s="5" t="s">
        <v>59</v>
      </c>
      <c r="G11" s="5" t="s">
        <v>62</v>
      </c>
      <c r="H11" s="5" t="s">
        <v>63</v>
      </c>
      <c r="I11" s="5" t="s">
        <v>64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2062.67</v>
      </c>
      <c r="C12" s="26">
        <v>2283</v>
      </c>
      <c r="D12" s="26">
        <v>1590.85</v>
      </c>
      <c r="E12" s="26">
        <v>2562.8000000000002</v>
      </c>
      <c r="F12" s="26">
        <v>2024.05</v>
      </c>
      <c r="G12" s="26">
        <v>1443.76</v>
      </c>
      <c r="H12" s="26">
        <v>1313.09</v>
      </c>
      <c r="I12" s="26">
        <v>2029.4</v>
      </c>
      <c r="J12" s="26">
        <v>287.70999999999998</v>
      </c>
      <c r="K12" s="26">
        <v>1338.26</v>
      </c>
      <c r="L12" s="26">
        <v>908.28</v>
      </c>
      <c r="M12" s="26">
        <v>1101.47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18945.339999999997</v>
      </c>
      <c r="AI12" s="26">
        <v>18945.32</v>
      </c>
      <c r="AJ12" s="69">
        <f>+AI12-AH12</f>
        <v>-1.9999999996798579E-2</v>
      </c>
    </row>
    <row r="13" spans="1:36" ht="19.5" customHeight="1" x14ac:dyDescent="0.25">
      <c r="A13" s="25" t="s">
        <v>117</v>
      </c>
      <c r="B13" s="26">
        <v>13</v>
      </c>
      <c r="C13" s="26"/>
      <c r="D13" s="26"/>
      <c r="E13" s="26"/>
      <c r="F13" s="26">
        <v>24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37</v>
      </c>
      <c r="AI13" s="26"/>
      <c r="AJ13" s="69">
        <f>+AI13-AH13</f>
        <v>-37</v>
      </c>
    </row>
    <row r="14" spans="1:36" ht="19.5" customHeight="1" x14ac:dyDescent="0.25">
      <c r="A14" s="25" t="s">
        <v>118</v>
      </c>
      <c r="B14" s="26">
        <v>18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45</v>
      </c>
      <c r="C15" s="23">
        <v>9</v>
      </c>
      <c r="D15" s="23">
        <v>2.2000000000000002</v>
      </c>
      <c r="E15" s="23">
        <v>39.5</v>
      </c>
      <c r="F15" s="23">
        <v>3.5</v>
      </c>
      <c r="G15" s="23">
        <v>52.3</v>
      </c>
      <c r="H15" s="23">
        <v>27.5</v>
      </c>
      <c r="I15" s="23">
        <v>21</v>
      </c>
      <c r="J15" s="23">
        <v>33</v>
      </c>
      <c r="K15" s="23"/>
      <c r="L15" s="23">
        <v>39.5</v>
      </c>
      <c r="M15" s="23">
        <v>187.5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460</v>
      </c>
    </row>
    <row r="16" spans="1:36" s="32" customFormat="1" x14ac:dyDescent="0.25">
      <c r="A16" s="30" t="s">
        <v>20</v>
      </c>
      <c r="B16" s="31">
        <v>203</v>
      </c>
      <c r="C16" s="31">
        <v>252</v>
      </c>
      <c r="D16" s="31">
        <v>108</v>
      </c>
      <c r="E16" s="31">
        <v>176</v>
      </c>
      <c r="F16" s="31">
        <v>198</v>
      </c>
      <c r="G16" s="31">
        <v>114</v>
      </c>
      <c r="H16" s="31">
        <v>63</v>
      </c>
      <c r="I16" s="31">
        <v>194</v>
      </c>
      <c r="J16" s="31">
        <v>24</v>
      </c>
      <c r="K16" s="31">
        <v>124</v>
      </c>
      <c r="L16" s="31">
        <v>67</v>
      </c>
      <c r="M16" s="31">
        <v>71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1594</v>
      </c>
      <c r="AJ16" s="70"/>
    </row>
    <row r="17" spans="1:36" s="47" customFormat="1" x14ac:dyDescent="0.25">
      <c r="A17" s="46" t="s">
        <v>27</v>
      </c>
      <c r="B17" s="22">
        <f>B16*$B$8</f>
        <v>931.77</v>
      </c>
      <c r="C17" s="22">
        <f>C16*$B$8</f>
        <v>1156.68</v>
      </c>
      <c r="D17" s="22">
        <f t="shared" ref="D17:AG17" si="2">D16*$B$8</f>
        <v>495.71999999999997</v>
      </c>
      <c r="E17" s="22">
        <f t="shared" si="2"/>
        <v>807.83999999999992</v>
      </c>
      <c r="F17" s="22">
        <f t="shared" si="2"/>
        <v>908.81999999999994</v>
      </c>
      <c r="G17" s="22">
        <f t="shared" si="2"/>
        <v>523.26</v>
      </c>
      <c r="H17" s="22">
        <f t="shared" si="2"/>
        <v>289.17</v>
      </c>
      <c r="I17" s="22">
        <f t="shared" si="2"/>
        <v>890.45999999999992</v>
      </c>
      <c r="J17" s="22">
        <f t="shared" si="2"/>
        <v>110.16</v>
      </c>
      <c r="K17" s="22">
        <f t="shared" si="2"/>
        <v>569.16</v>
      </c>
      <c r="L17" s="22">
        <f t="shared" si="2"/>
        <v>307.52999999999997</v>
      </c>
      <c r="M17" s="22">
        <f t="shared" si="2"/>
        <v>325.89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7316.4599999999991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203</v>
      </c>
      <c r="C22" s="20">
        <f t="shared" ref="C22:AG23" si="5">+C16+C18+C20</f>
        <v>252</v>
      </c>
      <c r="D22" s="20">
        <f t="shared" si="5"/>
        <v>108</v>
      </c>
      <c r="E22" s="20">
        <f t="shared" si="5"/>
        <v>176</v>
      </c>
      <c r="F22" s="20">
        <f t="shared" si="5"/>
        <v>198</v>
      </c>
      <c r="G22" s="20">
        <f t="shared" si="5"/>
        <v>114</v>
      </c>
      <c r="H22" s="20">
        <f t="shared" si="5"/>
        <v>63</v>
      </c>
      <c r="I22" s="20">
        <f t="shared" si="5"/>
        <v>194</v>
      </c>
      <c r="J22" s="20">
        <f t="shared" si="5"/>
        <v>24</v>
      </c>
      <c r="K22" s="20">
        <f t="shared" si="5"/>
        <v>124</v>
      </c>
      <c r="L22" s="20">
        <f t="shared" si="5"/>
        <v>67</v>
      </c>
      <c r="M22" s="20">
        <f t="shared" si="5"/>
        <v>71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1594</v>
      </c>
    </row>
    <row r="23" spans="1:36" s="47" customFormat="1" x14ac:dyDescent="0.25">
      <c r="A23" s="48" t="s">
        <v>26</v>
      </c>
      <c r="B23" s="19">
        <f>+B17+B19+B21</f>
        <v>931.77</v>
      </c>
      <c r="C23" s="19">
        <f t="shared" si="5"/>
        <v>1156.68</v>
      </c>
      <c r="D23" s="19">
        <f t="shared" si="5"/>
        <v>495.71999999999997</v>
      </c>
      <c r="E23" s="19">
        <f t="shared" si="5"/>
        <v>807.83999999999992</v>
      </c>
      <c r="F23" s="19">
        <f t="shared" si="5"/>
        <v>908.81999999999994</v>
      </c>
      <c r="G23" s="19">
        <f t="shared" si="5"/>
        <v>523.26</v>
      </c>
      <c r="H23" s="19">
        <f t="shared" si="5"/>
        <v>289.17</v>
      </c>
      <c r="I23" s="19">
        <f t="shared" si="5"/>
        <v>890.45999999999992</v>
      </c>
      <c r="J23" s="19">
        <f t="shared" si="5"/>
        <v>110.16</v>
      </c>
      <c r="K23" s="19">
        <f t="shared" si="5"/>
        <v>569.16</v>
      </c>
      <c r="L23" s="19">
        <f t="shared" si="5"/>
        <v>307.52999999999997</v>
      </c>
      <c r="M23" s="19">
        <f t="shared" si="5"/>
        <v>325.89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7316.4599999999991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>
        <v>10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45.9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45.9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45.9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45.9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>
        <v>24.51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24.51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112.5009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112.5009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24.51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24.51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112.5009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112.5009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871.55</v>
      </c>
      <c r="C49" s="44">
        <v>653.02</v>
      </c>
      <c r="D49" s="44">
        <v>887.26</v>
      </c>
      <c r="E49" s="44">
        <v>1131.43</v>
      </c>
      <c r="F49" s="44">
        <v>730.49</v>
      </c>
      <c r="G49" s="44">
        <v>815.77</v>
      </c>
      <c r="H49" s="44">
        <v>811.84</v>
      </c>
      <c r="I49" s="44">
        <v>679.37</v>
      </c>
      <c r="J49" s="44">
        <v>145.80000000000001</v>
      </c>
      <c r="K49" s="44">
        <v>759.01</v>
      </c>
      <c r="L49" s="44">
        <v>432.91</v>
      </c>
      <c r="M49" s="45">
        <v>283.94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8202.3900000000012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226.7</v>
      </c>
      <c r="C53" s="44">
        <v>464.46</v>
      </c>
      <c r="D53" s="44">
        <v>166.41</v>
      </c>
      <c r="E53" s="44">
        <v>381.63</v>
      </c>
      <c r="F53" s="44">
        <v>332.8</v>
      </c>
      <c r="G53" s="44"/>
      <c r="H53" s="44">
        <v>186.36</v>
      </c>
      <c r="I53" s="44">
        <v>348.1</v>
      </c>
      <c r="J53" s="44"/>
      <c r="K53" s="44"/>
      <c r="L53" s="44">
        <v>132.59</v>
      </c>
      <c r="M53" s="45">
        <v>188.89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2427.9399999999996</v>
      </c>
    </row>
    <row r="54" spans="1:34" x14ac:dyDescent="0.25">
      <c r="A54" s="17" t="s">
        <v>114</v>
      </c>
      <c r="B54" s="44"/>
      <c r="C54" s="44">
        <v>5.4</v>
      </c>
      <c r="D54" s="44"/>
      <c r="E54" s="44"/>
      <c r="F54" s="44"/>
      <c r="G54" s="44"/>
      <c r="H54" s="44"/>
      <c r="I54" s="44">
        <v>45.05</v>
      </c>
      <c r="J54" s="44"/>
      <c r="K54" s="44"/>
      <c r="L54" s="44"/>
      <c r="M54" s="45">
        <v>5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55.449999999999996</v>
      </c>
    </row>
    <row r="55" spans="1:34" x14ac:dyDescent="0.25">
      <c r="A55" s="17" t="s">
        <v>52</v>
      </c>
      <c r="B55" s="44">
        <v>20.95</v>
      </c>
      <c r="C55" s="44"/>
      <c r="D55" s="44">
        <v>42.37</v>
      </c>
      <c r="E55" s="44">
        <v>204.76</v>
      </c>
      <c r="F55" s="44">
        <v>76.05</v>
      </c>
      <c r="G55" s="44">
        <v>51.86</v>
      </c>
      <c r="H55" s="44"/>
      <c r="I55" s="44"/>
      <c r="J55" s="44"/>
      <c r="K55" s="44"/>
      <c r="L55" s="44">
        <v>3.02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399.01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2095.9699999999998</v>
      </c>
      <c r="C64" s="53">
        <f t="shared" ref="C64:AG64" si="21">+C15+C23+C31+C39+C47+C48+C49+C50+C51+C52+C53+C54+C55+C56+C57+C58+C59+C60+C61+C62+C63</f>
        <v>2288.56</v>
      </c>
      <c r="D64" s="53">
        <f t="shared" si="21"/>
        <v>1593.9599999999998</v>
      </c>
      <c r="E64" s="53">
        <f t="shared" si="21"/>
        <v>2565.16</v>
      </c>
      <c r="F64" s="53">
        <f t="shared" si="21"/>
        <v>2051.66</v>
      </c>
      <c r="G64" s="53">
        <f t="shared" si="21"/>
        <v>1443.1899999999998</v>
      </c>
      <c r="H64" s="53">
        <f t="shared" si="21"/>
        <v>1314.87</v>
      </c>
      <c r="I64" s="53">
        <f t="shared" si="21"/>
        <v>2029.8799999999999</v>
      </c>
      <c r="J64" s="53">
        <f t="shared" si="21"/>
        <v>288.96000000000004</v>
      </c>
      <c r="K64" s="53">
        <f t="shared" si="21"/>
        <v>1328.17</v>
      </c>
      <c r="L64" s="53">
        <f t="shared" si="21"/>
        <v>915.55000000000007</v>
      </c>
      <c r="M64" s="53">
        <f t="shared" si="21"/>
        <v>1103.7208999999998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19019.650899999997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3 D</v>
      </c>
      <c r="E66" s="55" t="str">
        <f t="shared" si="22"/>
        <v>CAJA 3 D</v>
      </c>
      <c r="F66" s="55" t="str">
        <f t="shared" si="22"/>
        <v>CAJA 4 D</v>
      </c>
      <c r="G66" s="55" t="str">
        <f t="shared" si="22"/>
        <v>CAJA 5 N</v>
      </c>
      <c r="H66" s="55" t="str">
        <f t="shared" si="22"/>
        <v>CAJA 6 D</v>
      </c>
      <c r="I66" s="55" t="str">
        <f t="shared" si="22"/>
        <v>CAJA 6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2062.67</v>
      </c>
      <c r="C67" s="57">
        <f t="shared" ref="C67:L67" si="23">C12</f>
        <v>2283</v>
      </c>
      <c r="D67" s="57">
        <f t="shared" si="23"/>
        <v>1590.85</v>
      </c>
      <c r="E67" s="57">
        <f t="shared" si="23"/>
        <v>2562.8000000000002</v>
      </c>
      <c r="F67" s="57">
        <f t="shared" si="23"/>
        <v>2024.05</v>
      </c>
      <c r="G67" s="57">
        <f t="shared" si="23"/>
        <v>1443.76</v>
      </c>
      <c r="H67" s="57">
        <f t="shared" si="23"/>
        <v>1313.09</v>
      </c>
      <c r="I67" s="57">
        <f t="shared" si="23"/>
        <v>2029.4</v>
      </c>
      <c r="J67" s="57">
        <f t="shared" si="23"/>
        <v>287.70999999999998</v>
      </c>
      <c r="K67" s="57">
        <f t="shared" si="23"/>
        <v>1338.26</v>
      </c>
      <c r="L67" s="57">
        <f t="shared" si="23"/>
        <v>908.28</v>
      </c>
      <c r="M67" s="57">
        <f t="shared" si="22"/>
        <v>1101.47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18945.339999999997</v>
      </c>
    </row>
    <row r="68" spans="1:34" s="47" customFormat="1" x14ac:dyDescent="0.25">
      <c r="A68" s="58" t="s">
        <v>93</v>
      </c>
      <c r="B68" s="59">
        <f t="shared" ref="B68:AG68" si="24">+B13+B14</f>
        <v>31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24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55</v>
      </c>
    </row>
    <row r="69" spans="1:34" s="47" customFormat="1" x14ac:dyDescent="0.25">
      <c r="A69" s="58" t="s">
        <v>94</v>
      </c>
      <c r="B69" s="59">
        <f>+B67+B68</f>
        <v>2093.67</v>
      </c>
      <c r="C69" s="59">
        <f t="shared" ref="C69:AG69" si="25">+C67+C68</f>
        <v>2283</v>
      </c>
      <c r="D69" s="59">
        <f t="shared" si="25"/>
        <v>1590.85</v>
      </c>
      <c r="E69" s="59">
        <f t="shared" si="25"/>
        <v>2562.8000000000002</v>
      </c>
      <c r="F69" s="59">
        <f t="shared" si="25"/>
        <v>2048.0500000000002</v>
      </c>
      <c r="G69" s="59">
        <f t="shared" si="25"/>
        <v>1443.76</v>
      </c>
      <c r="H69" s="59">
        <f t="shared" si="25"/>
        <v>1313.09</v>
      </c>
      <c r="I69" s="59">
        <f t="shared" si="25"/>
        <v>2029.4</v>
      </c>
      <c r="J69" s="59">
        <f t="shared" si="25"/>
        <v>287.70999999999998</v>
      </c>
      <c r="K69" s="59">
        <f t="shared" si="25"/>
        <v>1338.26</v>
      </c>
      <c r="L69" s="59">
        <f t="shared" si="25"/>
        <v>908.28</v>
      </c>
      <c r="M69" s="59">
        <f t="shared" si="25"/>
        <v>1101.47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19000.339999999997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2.2999999999997272</v>
      </c>
      <c r="C70" s="57">
        <f t="shared" si="26"/>
        <v>5.5599999999999454</v>
      </c>
      <c r="D70" s="57">
        <f t="shared" si="26"/>
        <v>3.1099999999999</v>
      </c>
      <c r="E70" s="57">
        <f t="shared" si="26"/>
        <v>2.3599999999996726</v>
      </c>
      <c r="F70" s="57">
        <f t="shared" si="26"/>
        <v>3.6099999999996726</v>
      </c>
      <c r="G70" s="57">
        <f t="shared" si="26"/>
        <v>-0.57000000000016371</v>
      </c>
      <c r="H70" s="57">
        <f t="shared" si="26"/>
        <v>1.7799999999999727</v>
      </c>
      <c r="I70" s="57">
        <f t="shared" si="26"/>
        <v>0.47999999999979082</v>
      </c>
      <c r="J70" s="57">
        <f t="shared" si="26"/>
        <v>1.2500000000000568</v>
      </c>
      <c r="K70" s="57">
        <f t="shared" si="26"/>
        <v>-10.089999999999918</v>
      </c>
      <c r="L70" s="57">
        <f t="shared" si="26"/>
        <v>7.2700000000000955</v>
      </c>
      <c r="M70" s="57">
        <f t="shared" si="26"/>
        <v>2.2508999999997741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19.310899999998526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 t="s">
        <v>121</v>
      </c>
      <c r="L71" s="14" t="s">
        <v>122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713.98</v>
      </c>
      <c r="C12" s="26">
        <v>1931.63</v>
      </c>
      <c r="D12" s="26">
        <v>840.67</v>
      </c>
      <c r="E12" s="26">
        <v>1199.69</v>
      </c>
      <c r="F12" s="26">
        <v>1667</v>
      </c>
      <c r="G12" s="26">
        <v>1169.25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7522.22</v>
      </c>
      <c r="AI12" s="26">
        <v>7521.59</v>
      </c>
      <c r="AJ12" s="69">
        <f>+AI12-AH12</f>
        <v>-0.63000000000010914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41.6</v>
      </c>
      <c r="C15" s="23"/>
      <c r="D15" s="23">
        <v>68.599999999999994</v>
      </c>
      <c r="E15" s="23">
        <v>13.5</v>
      </c>
      <c r="F15" s="23">
        <v>96</v>
      </c>
      <c r="G15" s="23">
        <v>85.5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305.2</v>
      </c>
    </row>
    <row r="16" spans="1:36" s="32" customFormat="1" x14ac:dyDescent="0.25">
      <c r="A16" s="30" t="s">
        <v>20</v>
      </c>
      <c r="B16" s="31">
        <v>87</v>
      </c>
      <c r="C16" s="31">
        <v>182</v>
      </c>
      <c r="D16" s="31">
        <v>67</v>
      </c>
      <c r="E16" s="31">
        <v>151</v>
      </c>
      <c r="F16" s="31">
        <v>103</v>
      </c>
      <c r="G16" s="31">
        <v>75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665</v>
      </c>
      <c r="AJ16" s="70"/>
    </row>
    <row r="17" spans="1:36" s="47" customFormat="1" x14ac:dyDescent="0.25">
      <c r="A17" s="46" t="s">
        <v>27</v>
      </c>
      <c r="B17" s="22">
        <f>B16*$B$8</f>
        <v>399.33</v>
      </c>
      <c r="C17" s="22">
        <f>C16*$B$8</f>
        <v>835.38</v>
      </c>
      <c r="D17" s="22">
        <f t="shared" ref="D17:AG17" si="2">D16*$B$8</f>
        <v>307.52999999999997</v>
      </c>
      <c r="E17" s="22">
        <f t="shared" si="2"/>
        <v>693.09</v>
      </c>
      <c r="F17" s="22">
        <f t="shared" si="2"/>
        <v>472.77</v>
      </c>
      <c r="G17" s="22">
        <f t="shared" si="2"/>
        <v>344.25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3052.35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87</v>
      </c>
      <c r="C22" s="20">
        <f t="shared" ref="C22:AG23" si="5">+C16+C18+C20</f>
        <v>182</v>
      </c>
      <c r="D22" s="20">
        <f t="shared" si="5"/>
        <v>67</v>
      </c>
      <c r="E22" s="20">
        <f t="shared" si="5"/>
        <v>151</v>
      </c>
      <c r="F22" s="20">
        <f t="shared" si="5"/>
        <v>103</v>
      </c>
      <c r="G22" s="20">
        <f t="shared" si="5"/>
        <v>75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665</v>
      </c>
    </row>
    <row r="23" spans="1:36" s="47" customFormat="1" x14ac:dyDescent="0.25">
      <c r="A23" s="48" t="s">
        <v>26</v>
      </c>
      <c r="B23" s="19">
        <f>+B17+B19+B21</f>
        <v>399.33</v>
      </c>
      <c r="C23" s="19">
        <f t="shared" si="5"/>
        <v>835.38</v>
      </c>
      <c r="D23" s="19">
        <f t="shared" si="5"/>
        <v>307.52999999999997</v>
      </c>
      <c r="E23" s="19">
        <f t="shared" si="5"/>
        <v>693.09</v>
      </c>
      <c r="F23" s="19">
        <f t="shared" si="5"/>
        <v>472.77</v>
      </c>
      <c r="G23" s="19">
        <f t="shared" si="5"/>
        <v>344.25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3052.35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16.98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77.938199999999995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77.938199999999995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16.98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77.938199999999995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77.938199999999995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211.64</v>
      </c>
      <c r="C49" s="44">
        <v>843.56</v>
      </c>
      <c r="D49" s="44">
        <v>337.27</v>
      </c>
      <c r="E49" s="44">
        <v>360.65</v>
      </c>
      <c r="F49" s="44">
        <v>906.27</v>
      </c>
      <c r="G49" s="44">
        <v>526.55999999999995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3185.95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74.48</v>
      </c>
      <c r="C53" s="44">
        <v>304.02999999999997</v>
      </c>
      <c r="D53" s="44">
        <v>127.9</v>
      </c>
      <c r="E53" s="44">
        <v>134.1</v>
      </c>
      <c r="F53" s="44">
        <v>192.77</v>
      </c>
      <c r="G53" s="44">
        <v>137.94999999999999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971.23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727.05</v>
      </c>
      <c r="C64" s="53">
        <f t="shared" ref="C64:AG64" si="21">+C15+C23+C31+C39+C47+C48+C49+C50+C51+C52+C53+C54+C55+C56+C57+C58+C59+C60+C61+C62+C63</f>
        <v>1982.97</v>
      </c>
      <c r="D64" s="53">
        <f t="shared" si="21"/>
        <v>841.3</v>
      </c>
      <c r="E64" s="53">
        <f t="shared" si="21"/>
        <v>1201.3399999999999</v>
      </c>
      <c r="F64" s="53">
        <f t="shared" si="21"/>
        <v>1667.81</v>
      </c>
      <c r="G64" s="53">
        <f t="shared" si="21"/>
        <v>1172.1982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7592.6681999999992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713.98</v>
      </c>
      <c r="C67" s="57">
        <f t="shared" ref="C67:L67" si="23">C12</f>
        <v>1931.63</v>
      </c>
      <c r="D67" s="57">
        <f t="shared" si="23"/>
        <v>840.67</v>
      </c>
      <c r="E67" s="57">
        <f t="shared" si="23"/>
        <v>1199.69</v>
      </c>
      <c r="F67" s="57">
        <f t="shared" si="23"/>
        <v>1667</v>
      </c>
      <c r="G67" s="57">
        <f t="shared" si="23"/>
        <v>1169.25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7522.22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713.98</v>
      </c>
      <c r="C69" s="59">
        <f t="shared" ref="C69:AG69" si="25">+C67+C68</f>
        <v>1931.63</v>
      </c>
      <c r="D69" s="59">
        <f t="shared" si="25"/>
        <v>840.67</v>
      </c>
      <c r="E69" s="59">
        <f t="shared" si="25"/>
        <v>1199.69</v>
      </c>
      <c r="F69" s="59">
        <f t="shared" si="25"/>
        <v>1667</v>
      </c>
      <c r="G69" s="59">
        <f t="shared" si="25"/>
        <v>1169.25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7522.22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13.069999999999936</v>
      </c>
      <c r="C70" s="57">
        <f t="shared" si="26"/>
        <v>51.339999999999918</v>
      </c>
      <c r="D70" s="57">
        <f t="shared" si="26"/>
        <v>0.62999999999999545</v>
      </c>
      <c r="E70" s="57">
        <f t="shared" si="26"/>
        <v>1.6499999999998636</v>
      </c>
      <c r="F70" s="57">
        <f t="shared" si="26"/>
        <v>0.80999999999994543</v>
      </c>
      <c r="G70" s="57">
        <f t="shared" si="26"/>
        <v>2.9482000000000426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70.448199999999702</v>
      </c>
    </row>
    <row r="71" spans="1:34" ht="95.25" customHeight="1" x14ac:dyDescent="0.25">
      <c r="A71" s="77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2425.8200000000002</v>
      </c>
      <c r="C12" s="26">
        <v>2014.27</v>
      </c>
      <c r="D12" s="26">
        <v>2589.1</v>
      </c>
      <c r="E12" s="26">
        <v>1651.99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8681.18</v>
      </c>
      <c r="AI12" s="26">
        <v>8681.2000000000007</v>
      </c>
      <c r="AJ12" s="69">
        <f>+AI12-AH12</f>
        <v>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357.5</v>
      </c>
      <c r="C15" s="23">
        <v>241.4</v>
      </c>
      <c r="D15" s="23">
        <v>134.19999999999999</v>
      </c>
      <c r="E15" s="23">
        <v>183.95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917.05</v>
      </c>
    </row>
    <row r="16" spans="1:36" s="32" customFormat="1" x14ac:dyDescent="0.25">
      <c r="A16" s="30" t="s">
        <v>20</v>
      </c>
      <c r="B16" s="31">
        <v>72</v>
      </c>
      <c r="C16" s="31">
        <v>60</v>
      </c>
      <c r="D16" s="31">
        <v>188</v>
      </c>
      <c r="E16" s="31">
        <v>60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380</v>
      </c>
      <c r="AJ16" s="70"/>
    </row>
    <row r="17" spans="1:36" s="47" customFormat="1" x14ac:dyDescent="0.25">
      <c r="A17" s="46" t="s">
        <v>27</v>
      </c>
      <c r="B17" s="22">
        <f>B16*$B$8</f>
        <v>330.48</v>
      </c>
      <c r="C17" s="22">
        <f>C16*$B$8</f>
        <v>275.39999999999998</v>
      </c>
      <c r="D17" s="22">
        <f t="shared" ref="D17:AG17" si="2">D16*$B$8</f>
        <v>862.92</v>
      </c>
      <c r="E17" s="22">
        <f t="shared" si="2"/>
        <v>275.39999999999998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1744.1999999999998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72</v>
      </c>
      <c r="C22" s="20">
        <f t="shared" ref="C22:AG23" si="5">+C16+C18+C20</f>
        <v>60</v>
      </c>
      <c r="D22" s="20">
        <f t="shared" si="5"/>
        <v>188</v>
      </c>
      <c r="E22" s="20">
        <f t="shared" si="5"/>
        <v>60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380</v>
      </c>
    </row>
    <row r="23" spans="1:36" s="47" customFormat="1" x14ac:dyDescent="0.25">
      <c r="A23" s="48" t="s">
        <v>26</v>
      </c>
      <c r="B23" s="19">
        <f>+B17+B19+B21</f>
        <v>330.48</v>
      </c>
      <c r="C23" s="19">
        <f t="shared" si="5"/>
        <v>275.39999999999998</v>
      </c>
      <c r="D23" s="19">
        <f t="shared" si="5"/>
        <v>862.92</v>
      </c>
      <c r="E23" s="19">
        <f t="shared" si="5"/>
        <v>275.39999999999998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1744.1999999999998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51.95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51.95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238.45050000000001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238.45050000000001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51.95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51.95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238.45050000000001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238.45050000000001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1220.6600000000001</v>
      </c>
      <c r="C49" s="44">
        <v>953.97</v>
      </c>
      <c r="D49" s="44">
        <v>1016.7</v>
      </c>
      <c r="E49" s="44">
        <v>550.59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3741.92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521.12</v>
      </c>
      <c r="C53" s="44">
        <v>527.89</v>
      </c>
      <c r="D53" s="44">
        <v>575.41</v>
      </c>
      <c r="E53" s="44">
        <v>405.42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2029.8400000000001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15.76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2429.7600000000002</v>
      </c>
      <c r="C64" s="53">
        <f t="shared" ref="C64:AG64" si="21">+C15+C23+C31+C39+C47+C48+C49+C50+C51+C52+C53+C54+C55+C56+C57+C58+C59+C60+C61+C62+C63</f>
        <v>2014.4199999999998</v>
      </c>
      <c r="D64" s="53">
        <f t="shared" si="21"/>
        <v>2589.23</v>
      </c>
      <c r="E64" s="53">
        <f t="shared" si="21"/>
        <v>1653.8105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8687.2204999999994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2425.8200000000002</v>
      </c>
      <c r="C67" s="57">
        <f t="shared" ref="C67:L67" si="23">C12</f>
        <v>2014.27</v>
      </c>
      <c r="D67" s="57">
        <f t="shared" si="23"/>
        <v>2589.1</v>
      </c>
      <c r="E67" s="57">
        <f t="shared" si="23"/>
        <v>1651.99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8681.18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2425.8200000000002</v>
      </c>
      <c r="C69" s="59">
        <f t="shared" ref="C69:AG69" si="25">+C67+C68</f>
        <v>2014.27</v>
      </c>
      <c r="D69" s="59">
        <f t="shared" si="25"/>
        <v>2589.1</v>
      </c>
      <c r="E69" s="59">
        <f t="shared" si="25"/>
        <v>1651.99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8681.18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3.9400000000000546</v>
      </c>
      <c r="C70" s="57">
        <f t="shared" si="26"/>
        <v>0.14999999999986358</v>
      </c>
      <c r="D70" s="57">
        <f t="shared" si="26"/>
        <v>0.13000000000010914</v>
      </c>
      <c r="E70" s="57">
        <f t="shared" si="26"/>
        <v>1.8205000000000382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6.0405000000000655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I62" sqref="I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515.04</v>
      </c>
      <c r="C12" s="26">
        <v>1311.42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1826.46</v>
      </c>
      <c r="AI12" s="26">
        <v>1826.36</v>
      </c>
      <c r="AJ12" s="69">
        <f>+AI12-AH12</f>
        <v>-0.10000000000013642</v>
      </c>
    </row>
    <row r="13" spans="1:36" ht="19.5" customHeight="1" x14ac:dyDescent="0.25">
      <c r="A13" s="25" t="s">
        <v>117</v>
      </c>
      <c r="B13" s="26">
        <v>12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</v>
      </c>
      <c r="C15" s="23">
        <v>36.5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58.5</v>
      </c>
    </row>
    <row r="16" spans="1:36" s="32" customFormat="1" x14ac:dyDescent="0.25">
      <c r="A16" s="30" t="s">
        <v>20</v>
      </c>
      <c r="B16" s="31">
        <v>29</v>
      </c>
      <c r="C16" s="31">
        <v>99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128</v>
      </c>
      <c r="AJ16" s="70"/>
    </row>
    <row r="17" spans="1:36" s="47" customFormat="1" x14ac:dyDescent="0.25">
      <c r="A17" s="46" t="s">
        <v>27</v>
      </c>
      <c r="B17" s="22">
        <f>B16*$B$8</f>
        <v>133.10999999999999</v>
      </c>
      <c r="C17" s="22">
        <f>C16*$B$8</f>
        <v>454.40999999999997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587.52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</v>
      </c>
      <c r="C22" s="20">
        <f t="shared" ref="C22:AG23" si="5">+C16+C18+C20</f>
        <v>99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128</v>
      </c>
    </row>
    <row r="23" spans="1:36" s="47" customFormat="1" x14ac:dyDescent="0.25">
      <c r="A23" s="48" t="s">
        <v>26</v>
      </c>
      <c r="B23" s="19">
        <f>+B17+B19+B21</f>
        <v>133.10999999999999</v>
      </c>
      <c r="C23" s="19">
        <f t="shared" si="5"/>
        <v>454.40999999999997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587.52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7.91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7.91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36.306899999999999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36.306899999999999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7.91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7.91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36.306899999999999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36.306899999999999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323.85000000000002</v>
      </c>
      <c r="C49" s="44">
        <v>675.22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999.07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50.34</v>
      </c>
      <c r="C53" s="44">
        <v>96.09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146.43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24.92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529.30000000000007</v>
      </c>
      <c r="C64" s="53">
        <f t="shared" ref="C64:AG64" si="21">+C15+C23+C31+C39+C47+C48+C49+C50+C51+C52+C53+C54+C55+C56+C57+C58+C59+C60+C61+C62+C63</f>
        <v>1323.4469000000001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1852.7469000000001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515.04</v>
      </c>
      <c r="C67" s="57">
        <f t="shared" ref="C67:L67" si="23">C12</f>
        <v>1311.42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1826.46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527.04</v>
      </c>
      <c r="C69" s="59">
        <f t="shared" ref="C69:AG69" si="25">+C67+C68</f>
        <v>1323.42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1850.46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2.2600000000001046</v>
      </c>
      <c r="C70" s="57">
        <f t="shared" si="26"/>
        <v>2.6900000000068758E-2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2.2869000000001733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AO30" sqref="AO3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314.01</v>
      </c>
      <c r="C12" s="26">
        <v>923.67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1237.6799999999998</v>
      </c>
      <c r="AI12" s="26">
        <v>1237.68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2.5</v>
      </c>
    </row>
    <row r="16" spans="1:36" s="32" customFormat="1" x14ac:dyDescent="0.25">
      <c r="A16" s="30" t="s">
        <v>20</v>
      </c>
      <c r="B16" s="31">
        <v>42</v>
      </c>
      <c r="C16" s="31">
        <v>107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</v>
      </c>
      <c r="AJ16" s="70"/>
    </row>
    <row r="17" spans="1:36" s="47" customFormat="1" x14ac:dyDescent="0.25">
      <c r="A17" s="46" t="s">
        <v>27</v>
      </c>
      <c r="B17" s="22">
        <f>B16*$B$8</f>
        <v>195.3</v>
      </c>
      <c r="C17" s="22">
        <f>C16*$B$8</f>
        <v>497.55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692.85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107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149</v>
      </c>
    </row>
    <row r="23" spans="1:36" s="47" customFormat="1" x14ac:dyDescent="0.25">
      <c r="A23" s="48" t="s">
        <v>26</v>
      </c>
      <c r="B23" s="19">
        <f>+B17+B19+B21</f>
        <v>195.3</v>
      </c>
      <c r="C23" s="19">
        <f t="shared" si="5"/>
        <v>497.55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692.85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104.81</v>
      </c>
      <c r="C49" s="44">
        <v>326.47000000000003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431.28000000000003</v>
      </c>
    </row>
    <row r="50" spans="1:34" x14ac:dyDescent="0.25">
      <c r="A50" s="17" t="s">
        <v>1</v>
      </c>
      <c r="B50" s="44"/>
      <c r="C50" s="44">
        <v>28.33</v>
      </c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28.33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28.61</v>
      </c>
      <c r="C53" s="44">
        <v>31.79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60.4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36.159999999999997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36.159999999999997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328.72</v>
      </c>
      <c r="C64" s="53">
        <f t="shared" ref="C64:AG64" si="21">+C15+C23+C31+C39+C47+C48+C49+C50+C51+C52+C53+C54+C55+C56+C57+C58+C59+C60+C61+C62+C63</f>
        <v>922.8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1251.52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314.01</v>
      </c>
      <c r="C67" s="57">
        <f t="shared" ref="C67:L67" si="23">C12</f>
        <v>923.67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1237.6799999999998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314.01</v>
      </c>
      <c r="C69" s="59">
        <f t="shared" ref="C69:AG69" si="25">+C67+C68</f>
        <v>923.67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1237.6799999999998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14.710000000000036</v>
      </c>
      <c r="C70" s="57">
        <f t="shared" si="26"/>
        <v>-0.87000000000000455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13.840000000000032</v>
      </c>
    </row>
    <row r="71" spans="1:34" ht="96" customHeight="1" x14ac:dyDescent="0.25">
      <c r="A71" s="77" t="s">
        <v>96</v>
      </c>
      <c r="B71" s="14" t="s">
        <v>124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41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59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624.71</v>
      </c>
      <c r="C12" s="26">
        <v>1808.71</v>
      </c>
      <c r="D12" s="26">
        <v>2718.41</v>
      </c>
      <c r="E12" s="26">
        <v>2615.4499999999998</v>
      </c>
      <c r="F12" s="26">
        <v>820.76</v>
      </c>
      <c r="G12" s="26">
        <v>2814.61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11402.65</v>
      </c>
      <c r="AI12" s="26">
        <v>11402.64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39</v>
      </c>
      <c r="D15" s="23">
        <v>171</v>
      </c>
      <c r="E15" s="23">
        <v>30</v>
      </c>
      <c r="F15" s="23">
        <v>55.9</v>
      </c>
      <c r="G15" s="23">
        <v>207.2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503.09999999999997</v>
      </c>
    </row>
    <row r="16" spans="1:36" s="32" customFormat="1" x14ac:dyDescent="0.25">
      <c r="A16" s="30" t="s">
        <v>20</v>
      </c>
      <c r="B16" s="31">
        <v>33</v>
      </c>
      <c r="C16" s="31">
        <v>185</v>
      </c>
      <c r="D16" s="31">
        <v>174</v>
      </c>
      <c r="E16" s="31">
        <v>261</v>
      </c>
      <c r="F16" s="31">
        <v>65</v>
      </c>
      <c r="G16" s="31">
        <v>259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977</v>
      </c>
      <c r="AJ16" s="70"/>
    </row>
    <row r="17" spans="1:36" s="47" customFormat="1" x14ac:dyDescent="0.25">
      <c r="A17" s="46" t="s">
        <v>27</v>
      </c>
      <c r="B17" s="22">
        <f>B16*$B$8</f>
        <v>151.47</v>
      </c>
      <c r="C17" s="22">
        <f>C16*$B$8</f>
        <v>849.15</v>
      </c>
      <c r="D17" s="22">
        <f t="shared" ref="D17:AG17" si="2">D16*$B$8</f>
        <v>798.66</v>
      </c>
      <c r="E17" s="22">
        <f t="shared" si="2"/>
        <v>1197.99</v>
      </c>
      <c r="F17" s="22">
        <f t="shared" si="2"/>
        <v>298.34999999999997</v>
      </c>
      <c r="G17" s="22">
        <f t="shared" si="2"/>
        <v>1188.81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4484.43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</v>
      </c>
      <c r="C22" s="20">
        <f t="shared" ref="C22:AG23" si="5">+C16+C18+C20</f>
        <v>185</v>
      </c>
      <c r="D22" s="20">
        <f t="shared" si="5"/>
        <v>174</v>
      </c>
      <c r="E22" s="20">
        <f t="shared" si="5"/>
        <v>261</v>
      </c>
      <c r="F22" s="20">
        <f t="shared" si="5"/>
        <v>65</v>
      </c>
      <c r="G22" s="20">
        <f t="shared" si="5"/>
        <v>259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977</v>
      </c>
    </row>
    <row r="23" spans="1:36" s="47" customFormat="1" x14ac:dyDescent="0.25">
      <c r="A23" s="48" t="s">
        <v>26</v>
      </c>
      <c r="B23" s="19">
        <f>+B17+B19+B21</f>
        <v>151.47</v>
      </c>
      <c r="C23" s="19">
        <f t="shared" si="5"/>
        <v>849.15</v>
      </c>
      <c r="D23" s="19">
        <f t="shared" si="5"/>
        <v>798.66</v>
      </c>
      <c r="E23" s="19">
        <f t="shared" si="5"/>
        <v>1197.99</v>
      </c>
      <c r="F23" s="19">
        <f t="shared" si="5"/>
        <v>298.34999999999997</v>
      </c>
      <c r="G23" s="19">
        <f t="shared" si="5"/>
        <v>1188.81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4484.43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340.53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340.53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640.45000000000005</v>
      </c>
      <c r="D52" s="44">
        <v>1280.3</v>
      </c>
      <c r="E52" s="44">
        <v>1251.9000000000001</v>
      </c>
      <c r="F52" s="44">
        <v>282.01</v>
      </c>
      <c r="G52" s="44">
        <v>1390.36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4845.0199999999995</v>
      </c>
    </row>
    <row r="53" spans="1:34" x14ac:dyDescent="0.25">
      <c r="A53" s="17" t="s">
        <v>18</v>
      </c>
      <c r="B53" s="44">
        <v>137.96</v>
      </c>
      <c r="C53" s="44">
        <v>221.6</v>
      </c>
      <c r="D53" s="44">
        <v>473.99</v>
      </c>
      <c r="E53" s="44">
        <v>138.68</v>
      </c>
      <c r="F53" s="44">
        <v>185.76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1157.99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62.71</v>
      </c>
      <c r="D59" s="44"/>
      <c r="E59" s="44"/>
      <c r="F59" s="44"/>
      <c r="G59" s="44">
        <v>32.11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94.82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629.96</v>
      </c>
      <c r="C64" s="53">
        <f t="shared" ref="C64:AG64" si="21">+C15+C23+C31+C39+C47+C48+C49+C50+C51+C52+C53+C54+C55+C56+C57+C58+C59+C60+C61+C62+C63</f>
        <v>1812.9099999999999</v>
      </c>
      <c r="D64" s="53">
        <f t="shared" si="21"/>
        <v>2723.95</v>
      </c>
      <c r="E64" s="53">
        <f t="shared" si="21"/>
        <v>2618.5700000000002</v>
      </c>
      <c r="F64" s="53">
        <f t="shared" si="21"/>
        <v>822.02</v>
      </c>
      <c r="G64" s="53">
        <f t="shared" si="21"/>
        <v>2818.48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11425.89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D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624.71</v>
      </c>
      <c r="C67" s="57">
        <f t="shared" ref="C67:L67" si="23">C12</f>
        <v>1808.71</v>
      </c>
      <c r="D67" s="57">
        <f t="shared" si="23"/>
        <v>2718.41</v>
      </c>
      <c r="E67" s="57">
        <f t="shared" si="23"/>
        <v>2615.4499999999998</v>
      </c>
      <c r="F67" s="57">
        <f t="shared" si="23"/>
        <v>820.76</v>
      </c>
      <c r="G67" s="57">
        <f t="shared" si="23"/>
        <v>2814.61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11402.65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624.71</v>
      </c>
      <c r="C69" s="59">
        <f t="shared" ref="C69:AG69" si="25">+C67+C68</f>
        <v>1808.71</v>
      </c>
      <c r="D69" s="59">
        <f t="shared" si="25"/>
        <v>2718.41</v>
      </c>
      <c r="E69" s="59">
        <f t="shared" si="25"/>
        <v>2615.4499999999998</v>
      </c>
      <c r="F69" s="59">
        <f t="shared" si="25"/>
        <v>820.76</v>
      </c>
      <c r="G69" s="59">
        <f t="shared" si="25"/>
        <v>2814.61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11402.65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5.25</v>
      </c>
      <c r="C70" s="57">
        <f t="shared" si="26"/>
        <v>4.1999999999998181</v>
      </c>
      <c r="D70" s="57">
        <f t="shared" si="26"/>
        <v>5.5399999999999636</v>
      </c>
      <c r="E70" s="57">
        <f t="shared" si="26"/>
        <v>3.1200000000003456</v>
      </c>
      <c r="F70" s="57">
        <f t="shared" si="26"/>
        <v>1.2599999999999909</v>
      </c>
      <c r="G70" s="57">
        <f t="shared" si="26"/>
        <v>3.8699999999998909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23.240000000000009</v>
      </c>
    </row>
    <row r="71" spans="1:34" ht="94.5" customHeight="1" x14ac:dyDescent="0.25">
      <c r="A71" s="77" t="s">
        <v>96</v>
      </c>
      <c r="B71" s="14" t="s">
        <v>131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2022-01-31T14:14:50Z</dcterms:modified>
</cp:coreProperties>
</file>