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xr:revisionPtr revIDLastSave="0" documentId="13_ncr:1_{011863DD-26BB-4778-BA9E-A5A2921017D6}" xr6:coauthVersionLast="47" xr6:coauthVersionMax="47" xr10:uidLastSave="{00000000-0000-0000-0000-000000000000}"/>
  <bookViews>
    <workbookView xWindow="-15" yWindow="45" windowWidth="15360" windowHeight="10740" firstSheet="5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F69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S64" i="151" l="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A64" i="151"/>
  <c r="AA70" i="151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H23" i="151"/>
  <c r="H11" i="145" s="1"/>
  <c r="AC64" i="150"/>
  <c r="AC70" i="150" s="1"/>
  <c r="U64" i="150"/>
  <c r="U70" i="150" s="1"/>
  <c r="M64" i="150"/>
  <c r="M70" i="150" s="1"/>
  <c r="E64" i="150"/>
  <c r="E70" i="150" s="1"/>
  <c r="AH23" i="149"/>
  <c r="F11" i="145" s="1"/>
  <c r="B64" i="149"/>
  <c r="Y64" i="150"/>
  <c r="Y70" i="150" s="1"/>
  <c r="I64" i="150"/>
  <c r="I70" i="150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K69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AB39" i="40"/>
  <c r="AD39" i="40"/>
  <c r="T41" i="40"/>
  <c r="U41" i="40"/>
  <c r="V41" i="40"/>
  <c r="W41" i="40"/>
  <c r="W47" i="40" s="1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23" i="40" l="1"/>
  <c r="Z23" i="40"/>
  <c r="V23" i="40"/>
  <c r="AD47" i="40"/>
  <c r="Z47" i="40"/>
  <c r="V47" i="40"/>
  <c r="Z39" i="40"/>
  <c r="V39" i="40"/>
  <c r="Y69" i="40"/>
  <c r="AG23" i="40"/>
  <c r="Y23" i="40"/>
  <c r="U23" i="40"/>
  <c r="AE39" i="40"/>
  <c r="AA39" i="40"/>
  <c r="W39" i="40"/>
  <c r="AG39" i="40"/>
  <c r="AC39" i="40"/>
  <c r="Y39" i="40"/>
  <c r="AF47" i="40"/>
  <c r="X47" i="40"/>
  <c r="AF39" i="40"/>
  <c r="X39" i="40"/>
  <c r="T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D31" i="40"/>
  <c r="AB31" i="40"/>
  <c r="Z31" i="40"/>
  <c r="Z64" i="40" s="1"/>
  <c r="Z70" i="40" s="1"/>
  <c r="X31" i="40"/>
  <c r="V31" i="40"/>
  <c r="V64" i="40" s="1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Q39" i="40" l="1"/>
  <c r="AG64" i="40"/>
  <c r="AG70" i="40" s="1"/>
  <c r="X64" i="40"/>
  <c r="AF70" i="40"/>
  <c r="O39" i="40"/>
  <c r="AB64" i="40"/>
  <c r="AB70" i="40" s="1"/>
  <c r="K69" i="40"/>
  <c r="G69" i="40"/>
  <c r="R47" i="40"/>
  <c r="N47" i="40"/>
  <c r="T64" i="40"/>
  <c r="T70" i="40" s="1"/>
  <c r="X70" i="40"/>
  <c r="V70" i="40"/>
  <c r="M39" i="40"/>
  <c r="I69" i="40"/>
  <c r="E69" i="40"/>
  <c r="P47" i="40"/>
  <c r="AE64" i="40"/>
  <c r="AE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AH69" i="40" l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E39" i="40" s="1"/>
  <c r="F35" i="40"/>
  <c r="G35" i="40"/>
  <c r="H35" i="40"/>
  <c r="H39" i="40" s="1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I31" i="40"/>
  <c r="C38" i="40"/>
  <c r="D38" i="40"/>
  <c r="E38" i="40"/>
  <c r="F38" i="40"/>
  <c r="G38" i="40"/>
  <c r="H38" i="40"/>
  <c r="I38" i="40"/>
  <c r="J38" i="40"/>
  <c r="K38" i="40"/>
  <c r="L38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B38" i="40"/>
  <c r="K47" i="40" l="1"/>
  <c r="F39" i="40"/>
  <c r="G23" i="40"/>
  <c r="E23" i="40"/>
  <c r="K31" i="40"/>
  <c r="G31" i="40"/>
  <c r="C31" i="40"/>
  <c r="L39" i="40"/>
  <c r="D39" i="40"/>
  <c r="I47" i="40"/>
  <c r="E47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<sst xmlns="http://schemas.openxmlformats.org/spreadsheetml/2006/main" count="785" uniqueCount="151">
  <si>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</si>
  <si>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</si>
  <si>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</si>
  <si>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</si>
  <si>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</si>
  <si>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</si>
  <si>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</si>
  <si>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</si>
  <si>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</si>
  <si>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</si>
  <si>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</si>
  <si>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</si>
  <si>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</si>
  <si>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</si>
  <si>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</si>
  <si>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</si>
  <si>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</si>
  <si>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</si>
  <si>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</si>
  <si>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</si>
  <si>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</si>
  <si>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</si>
  <si>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</si>
  <si>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</si>
  <si>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</si>
  <si>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</si>
  <si>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</si>
  <si>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</si>
  <si>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</si>
  <si>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</si>
  <si>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</si>
  <si>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</si>
  <si>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</si>
  <si>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</si>
  <si>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</si>
  <si>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</si>
  <si>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</si>
  <si>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</si>
  <si>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</si>
  <si>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</si>
  <si>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</si>
  <si>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</si>
  <si>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</si>
  <si>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</si>
  <si>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</si>
  <si>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</si>
  <si>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</si>
  <si>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</si>
  <si>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</si>
  <si>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</si>
  <si>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</si>
  <si>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</si>
  <si>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</si>
  <si>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</si>
  <si>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</si>
  <si>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</si>
  <si>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</si>
  <si>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</si>
  <si>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</si>
  <si>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</si>
  <si>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</si>
  <si>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</si>
  <si>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</si>
  <si>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</si>
  <si>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</si>
  <si>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</si>
  <si>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</si>
  <si>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</si>
  <si>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</si>
  <si>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</si>
  <si>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</si>
  <si>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</si>
  <si>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</si>
  <si>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</si>
  <si>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</si>
  <si>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</si>
  <si>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</si>
  <si>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</si>
  <si>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</si>
  <si>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</si>
  <si>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</si>
  <si>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</si>
  <si>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</si>
  <si>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</si>
  <si>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</si>
  <si>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</si>
  <si>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</si>
  <si>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</si>
  <si>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</si>
  <si>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</si>
  <si>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</si>
  <si>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</si>
  <si>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</si>
  <si>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</si>
  <si>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</si>
  <si>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</si>
  <si>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</si>
  <si>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</si>
  <si>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</si>
  <si>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</si>
  <si>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</si>
  <si>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</si>
  <si>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</si>
  <si>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</si>
  <si>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</si>
  <si>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</si>
  <si>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</si>
  <si>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</si>
  <si>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</si>
  <si>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</si>
  <si>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</si>
  <si>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</si>
  <si>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</si>
  <si>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</si>
  <si>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</si>
  <si>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</si>
  <si>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</si>
  <si>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</si>
  <si>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</si>
  <si>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</si>
  <si>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</si>
  <si>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8.00PERIODICO</t>
  </si>
  <si>
    <t>3.30F/C</t>
  </si>
  <si>
    <t>9.50F/C</t>
  </si>
  <si>
    <t xml:space="preserve">22.00 R/F </t>
  </si>
  <si>
    <t>55.00F/C</t>
  </si>
  <si>
    <t>25.00F/C</t>
  </si>
  <si>
    <t>60.50F/C</t>
  </si>
  <si>
    <t>MAL REGISTRO 2$</t>
  </si>
  <si>
    <t>NOTA A CREDITO DE 5$</t>
  </si>
  <si>
    <t>59.30F/C</t>
  </si>
  <si>
    <t>2.20F/C</t>
  </si>
  <si>
    <t>MAL REGISTRO1$</t>
  </si>
  <si>
    <t>MAL REGISTRO 0.15$</t>
  </si>
  <si>
    <t>4F/C</t>
  </si>
  <si>
    <t>63.00F/C</t>
  </si>
  <si>
    <t>0.50F/C</t>
  </si>
  <si>
    <t>10.00F/C</t>
  </si>
  <si>
    <t>NOTA A CREDITO 5$</t>
  </si>
  <si>
    <t>9.60F/C</t>
  </si>
  <si>
    <t>9.80F/C</t>
  </si>
  <si>
    <t xml:space="preserve"> </t>
  </si>
  <si>
    <t>42.00F/C</t>
  </si>
  <si>
    <t>51.50F/C</t>
  </si>
  <si>
    <t>MAL REGISTRO 3$</t>
  </si>
  <si>
    <t>40.95F/C</t>
  </si>
  <si>
    <t>27.50F/C</t>
  </si>
  <si>
    <t>47.50F/C</t>
  </si>
  <si>
    <t>FLTANTE DE 10$</t>
  </si>
  <si>
    <t>50.00F/C</t>
  </si>
  <si>
    <t>98.00F/C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</si>
</sst>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84567.060000000012</v>
      </c>
      <c r="C2" s="43">
        <f>MODELO!AH12</f>
        <v>28228.940000000002</v>
      </c>
      <c r="D2" s="43">
        <f>EXQUISITECES!AH12</f>
        <v>12196.54</v>
      </c>
      <c r="E2" s="43">
        <f>HOYADA!AH12</f>
        <v>11959.07</v>
      </c>
      <c r="F2" s="43">
        <f>FARMASTOP!AH12</f>
        <v>2561.2800000000002</v>
      </c>
      <c r="G2" s="43">
        <f>BOCAS!AH12</f>
        <v>4508.66</v>
      </c>
      <c r="H2" s="43">
        <f>LAGUNETICA!AH12</f>
        <v>17224.59</v>
      </c>
      <c r="I2" s="43">
        <f>SANANTONIO!AH12</f>
        <v>0</v>
      </c>
      <c r="J2" s="43">
        <f>SUM(B2:I2)</f>
        <v>161246.14000000001</v>
      </c>
    </row>
    <row r="3" spans="1:10" x14ac:dyDescent="0.25">
      <c r="A3" s="46" t="s">
        <v>0</v>
      </c>
      <c r="B3" s="43">
        <f>AUTOMERCADO!AH15</f>
        <v>694.1</v>
      </c>
      <c r="C3" s="43">
        <f>MODELO!AH15</f>
        <v>448.2</v>
      </c>
      <c r="D3" s="43">
        <f>EXQUISITECES!AH15</f>
        <v>321.05</v>
      </c>
      <c r="E3" s="43">
        <f>HOYADA!AH15</f>
        <v>904.39999999999986</v>
      </c>
      <c r="F3" s="43">
        <f>FARMASTOP!AH15</f>
        <v>44.9</v>
      </c>
      <c r="G3" s="43">
        <f>BOCAS!AH15</f>
        <v>28.8</v>
      </c>
      <c r="H3" s="43">
        <f>LAGUNETICA!AH15</f>
        <v>695.25</v>
      </c>
      <c r="I3" s="43">
        <f>SANANTONIO!AH15</f>
        <v>0</v>
      </c>
      <c r="J3" s="43">
        <f t="shared" ref="J3:J52" si="0">SUM(B3:I3)</f>
        <v>3136.7000000000003</v>
      </c>
    </row>
    <row r="4" spans="1:10" x14ac:dyDescent="0.25">
      <c r="A4" s="73" t="s">
        <v>20</v>
      </c>
      <c r="B4" s="43">
        <f>AUTOMERCADO!AH16</f>
        <v>8737</v>
      </c>
      <c r="C4" s="43">
        <f>MODELO!AH16</f>
        <v>2842</v>
      </c>
      <c r="D4" s="43">
        <f>EXQUISITECES!AH16</f>
        <v>1507</v>
      </c>
      <c r="E4" s="43">
        <f>HOYADA!AH16</f>
        <v>1057</v>
      </c>
      <c r="F4" s="43">
        <f>FARMASTOP!AH16</f>
        <v>230</v>
      </c>
      <c r="G4" s="43">
        <f>BOCAS!AH16</f>
        <v>704</v>
      </c>
      <c r="H4" s="43">
        <f>LAGUNETICA!AH16</f>
        <v>1791</v>
      </c>
      <c r="I4" s="43">
        <f>SANANTONIO!AH16</f>
        <v>0</v>
      </c>
      <c r="J4" s="43">
        <f t="shared" si="0"/>
        <v>16868</v>
      </c>
    </row>
    <row r="5" spans="1:10" x14ac:dyDescent="0.25">
      <c r="A5" s="46" t="s">
        <v>27</v>
      </c>
      <c r="B5" s="43">
        <f>AUTOMERCADO!AH17</f>
        <v>39753.35</v>
      </c>
      <c r="C5" s="43">
        <f>MODELO!AH17</f>
        <v>12931.1</v>
      </c>
      <c r="D5" s="43">
        <f>EXQUISITECES!AH17</f>
        <v>6856.85</v>
      </c>
      <c r="E5" s="43">
        <f>HOYADA!AH17</f>
        <v>4809.3500000000004</v>
      </c>
      <c r="F5" s="43">
        <f>FARMASTOP!AH17</f>
        <v>1046.5</v>
      </c>
      <c r="G5" s="43">
        <f>BOCAS!AH17</f>
        <v>3231.36</v>
      </c>
      <c r="H5" s="43">
        <f>LAGUNETICA!AH17</f>
        <v>8149.05</v>
      </c>
      <c r="I5" s="43">
        <f>SANANTONIO!AH17</f>
        <v>0</v>
      </c>
      <c r="J5" s="43">
        <f t="shared" si="0"/>
        <v>76777.56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8737</v>
      </c>
      <c r="C10" s="43">
        <f>MODELO!AH22</f>
        <v>2842</v>
      </c>
      <c r="D10" s="43">
        <f>EXQUISITECES!AH22</f>
        <v>1507</v>
      </c>
      <c r="E10" s="43">
        <f>HOYADA!AH22</f>
        <v>1057</v>
      </c>
      <c r="F10" s="43">
        <f>FARMASTOP!AH22</f>
        <v>230</v>
      </c>
      <c r="G10" s="43">
        <f>BOCAS!AH22</f>
        <v>704</v>
      </c>
      <c r="H10" s="43">
        <f>LAGUNETICA!AH22</f>
        <v>1791</v>
      </c>
      <c r="I10" s="43">
        <f>SANANTONIO!AH22</f>
        <v>0</v>
      </c>
      <c r="J10" s="43">
        <f t="shared" si="0"/>
        <v>16868</v>
      </c>
    </row>
    <row r="11" spans="1:10" x14ac:dyDescent="0.25">
      <c r="A11" s="48" t="s">
        <v>26</v>
      </c>
      <c r="B11" s="43">
        <f>AUTOMERCADO!AH23</f>
        <v>39753.35</v>
      </c>
      <c r="C11" s="43">
        <f>MODELO!AH23</f>
        <v>12931.1</v>
      </c>
      <c r="D11" s="43">
        <f>EXQUISITECES!AH23</f>
        <v>6856.85</v>
      </c>
      <c r="E11" s="43">
        <f>HOYADA!AH23</f>
        <v>4809.3500000000004</v>
      </c>
      <c r="F11" s="43">
        <f>FARMASTOP!AH23</f>
        <v>1046.5</v>
      </c>
      <c r="G11" s="43">
        <f>BOCAS!AH23</f>
        <v>3231.36</v>
      </c>
      <c r="H11" s="43">
        <f>LAGUNETICA!AH23</f>
        <v>8149.05</v>
      </c>
      <c r="I11" s="43">
        <f>SANANTONIO!AH23</f>
        <v>0</v>
      </c>
      <c r="J11" s="43">
        <f t="shared" si="0"/>
        <v>76777.56</v>
      </c>
    </row>
    <row r="12" spans="1:10" x14ac:dyDescent="0.25">
      <c r="A12" s="46" t="s">
        <v>28</v>
      </c>
      <c r="B12" s="43">
        <f>AUTOMERCADO!AH24</f>
        <v>2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</v>
      </c>
    </row>
    <row r="13" spans="1:10" x14ac:dyDescent="0.25">
      <c r="A13" s="46" t="s">
        <v>31</v>
      </c>
      <c r="B13" s="43">
        <f>AUTOMERCADO!AH25</f>
        <v>9.1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9.1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</v>
      </c>
    </row>
    <row r="19" spans="1:10" x14ac:dyDescent="0.25">
      <c r="A19" s="48" t="s">
        <v>33</v>
      </c>
      <c r="B19" s="43">
        <f>AUTOMERCADO!AH31</f>
        <v>9.1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9.1</v>
      </c>
    </row>
    <row r="20" spans="1:10" x14ac:dyDescent="0.25">
      <c r="A20" s="46" t="s">
        <v>34</v>
      </c>
      <c r="B20" s="43">
        <f>AUTOMERCADO!AH32</f>
        <v>1255.67</v>
      </c>
      <c r="C20" s="43">
        <f>MODELO!AH32</f>
        <v>47.98</v>
      </c>
      <c r="D20" s="43">
        <f>EXQUISITECES!AH32</f>
        <v>43.47</v>
      </c>
      <c r="E20" s="43">
        <f>HOYADA!AH32</f>
        <v>0</v>
      </c>
      <c r="F20" s="43">
        <f>FARMASTOP!AH32</f>
        <v>5.74</v>
      </c>
      <c r="G20" s="43">
        <f>BOCAS!AH32</f>
        <v>15</v>
      </c>
      <c r="H20" s="43">
        <f>LAGUNETICA!AH32</f>
        <v>0</v>
      </c>
      <c r="I20" s="43">
        <f>SANANTONIO!AH32</f>
        <v>0</v>
      </c>
      <c r="J20" s="43">
        <f t="shared" si="0"/>
        <v>1367.8600000000001</v>
      </c>
    </row>
    <row r="21" spans="1:10" x14ac:dyDescent="0.25">
      <c r="A21" s="46" t="s">
        <v>35</v>
      </c>
      <c r="B21" s="43">
        <f>AUTOMERCADO!AH33</f>
        <v>5713.2985000000008</v>
      </c>
      <c r="C21" s="43">
        <f>MODELO!AH33</f>
        <v>218.309</v>
      </c>
      <c r="D21" s="43">
        <f>EXQUISITECES!AH33</f>
        <v>197.7885</v>
      </c>
      <c r="E21" s="43">
        <f>HOYADA!AH33</f>
        <v>0</v>
      </c>
      <c r="F21" s="43">
        <f>FARMASTOP!AH33</f>
        <v>26.116999999999997</v>
      </c>
      <c r="G21" s="43">
        <f>BOCAS!AH33</f>
        <v>68.849999999999994</v>
      </c>
      <c r="H21" s="43">
        <f>LAGUNETICA!AH33</f>
        <v>0</v>
      </c>
      <c r="I21" s="43">
        <f>SANANTONIO!AH33</f>
        <v>0</v>
      </c>
      <c r="J21" s="43">
        <f t="shared" si="0"/>
        <v>6224.3630000000012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1255.67</v>
      </c>
      <c r="C26" s="43">
        <f>MODELO!AH38</f>
        <v>47.98</v>
      </c>
      <c r="D26" s="43">
        <f>EXQUISITECES!AH38</f>
        <v>43.47</v>
      </c>
      <c r="E26" s="43">
        <f>HOYADA!AH38</f>
        <v>0</v>
      </c>
      <c r="F26" s="43">
        <f>FARMASTOP!AH38</f>
        <v>5.74</v>
      </c>
      <c r="G26" s="43">
        <f>BOCAS!AH38</f>
        <v>15</v>
      </c>
      <c r="H26" s="43">
        <f>LAGUNETICA!AH38</f>
        <v>0</v>
      </c>
      <c r="I26" s="43">
        <f>SANANTONIO!AH38</f>
        <v>0</v>
      </c>
      <c r="J26" s="43">
        <f t="shared" si="0"/>
        <v>1367.8600000000001</v>
      </c>
    </row>
    <row r="27" spans="1:10" x14ac:dyDescent="0.25">
      <c r="A27" s="48" t="s">
        <v>42</v>
      </c>
      <c r="B27" s="43">
        <f>AUTOMERCADO!AH39</f>
        <v>5713.2985000000008</v>
      </c>
      <c r="C27" s="43">
        <f>MODELO!AH39</f>
        <v>218.309</v>
      </c>
      <c r="D27" s="43">
        <f>EXQUISITECES!AH39</f>
        <v>197.7885</v>
      </c>
      <c r="E27" s="43">
        <f>HOYADA!AH39</f>
        <v>0</v>
      </c>
      <c r="F27" s="43">
        <f>FARMASTOP!AH39</f>
        <v>26.116999999999997</v>
      </c>
      <c r="G27" s="43">
        <f>BOCAS!AH39</f>
        <v>68.849999999999994</v>
      </c>
      <c r="H27" s="43">
        <f>LAGUNETICA!AH39</f>
        <v>0</v>
      </c>
      <c r="I27" s="43">
        <f>SANANTONIO!AH39</f>
        <v>0</v>
      </c>
      <c r="J27" s="43">
        <f t="shared" si="0"/>
        <v>6224.3630000000012</v>
      </c>
    </row>
    <row r="28" spans="1:10" x14ac:dyDescent="0.25">
      <c r="A28" s="46" t="s">
        <v>43</v>
      </c>
      <c r="B28" s="43">
        <f>AUTOMERCADO!AH40</f>
        <v>704.69</v>
      </c>
      <c r="C28" s="43">
        <f>MODELO!AH40</f>
        <v>77.86</v>
      </c>
      <c r="D28" s="43">
        <f>EXQUISITECES!AH40</f>
        <v>0</v>
      </c>
      <c r="E28" s="43">
        <f>HOYADA!AH40</f>
        <v>9.16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791.71</v>
      </c>
    </row>
    <row r="29" spans="1:10" x14ac:dyDescent="0.25">
      <c r="A29" s="46" t="s">
        <v>44</v>
      </c>
      <c r="B29" s="43">
        <f>AUTOMERCADO!AH41</f>
        <v>3206.339500000001</v>
      </c>
      <c r="C29" s="43">
        <f>MODELO!AH41</f>
        <v>354.26299999999992</v>
      </c>
      <c r="D29" s="43">
        <f>EXQUISITECES!AH41</f>
        <v>0</v>
      </c>
      <c r="E29" s="43">
        <f>HOYADA!AH41</f>
        <v>41.677999999999997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3602.2805000000008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704.69</v>
      </c>
      <c r="C34" s="43">
        <f>MODELO!AH46</f>
        <v>77.86</v>
      </c>
      <c r="D34" s="43">
        <f>EXQUISITECES!AH46</f>
        <v>0</v>
      </c>
      <c r="E34" s="43">
        <f>HOYADA!AH46</f>
        <v>9.16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791.71</v>
      </c>
    </row>
    <row r="35" spans="1:10" x14ac:dyDescent="0.25">
      <c r="A35" s="48" t="s">
        <v>48</v>
      </c>
      <c r="B35" s="43">
        <f>AUTOMERCADO!AH47</f>
        <v>3206.339500000001</v>
      </c>
      <c r="C35" s="43">
        <f>MODELO!AH47</f>
        <v>354.26299999999992</v>
      </c>
      <c r="D35" s="43">
        <f>EXQUISITECES!AH47</f>
        <v>0</v>
      </c>
      <c r="E35" s="43">
        <f>HOYADA!AH47</f>
        <v>41.677999999999997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3602.2805000000008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26943.390000000003</v>
      </c>
      <c r="C37" s="43">
        <f>MODELO!AH49</f>
        <v>11321.259999999998</v>
      </c>
      <c r="D37" s="43">
        <f>EXQUISITECES!AH49</f>
        <v>3554.12</v>
      </c>
      <c r="E37" s="43">
        <f>HOYADA!AH49</f>
        <v>4433.7199999999993</v>
      </c>
      <c r="F37" s="43">
        <f>FARMASTOP!AH49</f>
        <v>1381.07</v>
      </c>
      <c r="G37" s="43">
        <f>BOCAS!AH49</f>
        <v>1242.82</v>
      </c>
      <c r="H37" s="43">
        <f>LAGUNETICA!AH49</f>
        <v>4024.1400000000003</v>
      </c>
      <c r="I37" s="43">
        <f>SANANTONIO!AH49</f>
        <v>0</v>
      </c>
      <c r="J37" s="43">
        <f t="shared" si="0"/>
        <v>52900.520000000004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2692.61</v>
      </c>
      <c r="I40" s="43">
        <f>SANANTONIO!AH52</f>
        <v>0</v>
      </c>
      <c r="J40" s="43">
        <f t="shared" si="0"/>
        <v>2692.61</v>
      </c>
    </row>
    <row r="41" spans="1:10" x14ac:dyDescent="0.25">
      <c r="A41" s="74" t="s">
        <v>18</v>
      </c>
      <c r="B41" s="43">
        <f>AUTOMERCADO!AH53</f>
        <v>2834.2999999999997</v>
      </c>
      <c r="C41" s="43">
        <f>MODELO!AH53</f>
        <v>2166.2200000000003</v>
      </c>
      <c r="D41" s="43">
        <f>EXQUISITECES!AH53</f>
        <v>1092.4799999999998</v>
      </c>
      <c r="E41" s="43">
        <f>HOYADA!AH53</f>
        <v>1727.0900000000001</v>
      </c>
      <c r="F41" s="43">
        <f>FARMASTOP!AH53</f>
        <v>79.28</v>
      </c>
      <c r="G41" s="43">
        <f>BOCAS!AH53</f>
        <v>65.460000000000008</v>
      </c>
      <c r="H41" s="43">
        <f>LAGUNETICA!AH53</f>
        <v>1686.7200000000003</v>
      </c>
      <c r="I41" s="43">
        <f>SANANTONIO!AH53</f>
        <v>0</v>
      </c>
      <c r="J41" s="43">
        <f t="shared" si="0"/>
        <v>9651.5499999999993</v>
      </c>
    </row>
    <row r="42" spans="1:10" x14ac:dyDescent="0.25">
      <c r="A42" s="74" t="s">
        <v>114</v>
      </c>
      <c r="B42" s="43">
        <f>AUTOMERCADO!AH54</f>
        <v>14.43</v>
      </c>
      <c r="C42" s="43">
        <f>MODELO!AH54</f>
        <v>126.22000000000001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140.65</v>
      </c>
    </row>
    <row r="43" spans="1:10" x14ac:dyDescent="0.25">
      <c r="A43" s="74" t="s">
        <v>52</v>
      </c>
      <c r="B43" s="43">
        <f>AUTOMERCADO!AH55</f>
        <v>2881.91</v>
      </c>
      <c r="C43" s="43">
        <f>MODELO!AH55</f>
        <v>915.5300000000002</v>
      </c>
      <c r="D43" s="43">
        <f>EXQUISITECES!AH55</f>
        <v>311.91999999999996</v>
      </c>
      <c r="E43" s="43">
        <f>HOYADA!AH55</f>
        <v>14.67</v>
      </c>
      <c r="F43" s="43">
        <f>FARMASTOP!AH55</f>
        <v>55.51</v>
      </c>
      <c r="G43" s="43">
        <f>BOCAS!AH55</f>
        <v>22.94</v>
      </c>
      <c r="H43" s="43">
        <f>LAGUNETICA!AH55</f>
        <v>17.11</v>
      </c>
      <c r="I43" s="43">
        <f>SANANTONIO!AH55</f>
        <v>0</v>
      </c>
      <c r="J43" s="43">
        <f t="shared" si="0"/>
        <v>4219.5899999999992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2729.88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2729.88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84780.097999999998</v>
      </c>
      <c r="C52" s="75">
        <f>MODELO!AH64</f>
        <v>28481.101999999999</v>
      </c>
      <c r="D52" s="75">
        <f>EXQUISITECES!AH64</f>
        <v>12334.208500000001</v>
      </c>
      <c r="E52" s="75">
        <f>HOYADA!AH64</f>
        <v>11930.907999999999</v>
      </c>
      <c r="F52" s="75">
        <f>FARMASTOP!AH64</f>
        <v>2633.377</v>
      </c>
      <c r="G52" s="75">
        <f>BOCAS!AH64</f>
        <v>4660.2299999999996</v>
      </c>
      <c r="H52" s="75">
        <f>LAGUNETICA!AH64</f>
        <v>17264.88</v>
      </c>
      <c r="I52" s="75">
        <f>SANANTONIO!AH64</f>
        <v>0</v>
      </c>
      <c r="J52" s="75">
        <f t="shared" si="0"/>
        <v>162084.80350000001</v>
      </c>
    </row>
    <row r="53" spans="1:10" x14ac:dyDescent="0.25">
      <c r="A53" s="56" t="s">
        <v>3</v>
      </c>
      <c r="B53" s="43">
        <f>B2</f>
        <v>84567.060000000012</v>
      </c>
      <c r="C53" s="43">
        <f t="shared" ref="C53:I53" si="1">C2</f>
        <v>28228.940000000002</v>
      </c>
      <c r="D53" s="43">
        <f t="shared" si="1"/>
        <v>12196.54</v>
      </c>
      <c r="E53" s="43">
        <f t="shared" si="1"/>
        <v>11959.07</v>
      </c>
      <c r="F53" s="43">
        <f t="shared" si="1"/>
        <v>2561.2800000000002</v>
      </c>
      <c r="G53" s="43">
        <f t="shared" si="1"/>
        <v>4508.66</v>
      </c>
      <c r="H53" s="43">
        <f t="shared" si="1"/>
        <v>17224.59</v>
      </c>
      <c r="I53" s="43">
        <f t="shared" si="1"/>
        <v>0</v>
      </c>
      <c r="J53" s="43">
        <f>J2</f>
        <v>161246.14000000001</v>
      </c>
    </row>
    <row r="54" spans="1:10" x14ac:dyDescent="0.25">
      <c r="A54" s="58" t="s">
        <v>95</v>
      </c>
      <c r="B54" s="43">
        <f>+B52-B53</f>
        <v>213.03799999998591</v>
      </c>
      <c r="C54" s="43">
        <f t="shared" ref="C54:I54" si="2">+C52-C53</f>
        <v>252.16199999999662</v>
      </c>
      <c r="D54" s="43">
        <f t="shared" si="2"/>
        <v>137.66849999999977</v>
      </c>
      <c r="E54" s="43">
        <f t="shared" si="2"/>
        <v>-28.162000000000262</v>
      </c>
      <c r="F54" s="43">
        <f t="shared" si="2"/>
        <v>72.096999999999753</v>
      </c>
      <c r="G54" s="43">
        <f t="shared" si="2"/>
        <v>151.56999999999971</v>
      </c>
      <c r="H54" s="43">
        <f t="shared" si="2"/>
        <v>40.290000000000873</v>
      </c>
      <c r="I54" s="43">
        <f t="shared" si="2"/>
        <v>0</v>
      </c>
      <c r="J54" s="43">
        <f>+J52-J53</f>
        <v>838.66349999999511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4.55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54</v>
      </c>
      <c r="N11" s="5" t="s">
        <v>56</v>
      </c>
      <c r="O11" s="5" t="s">
        <v>58</v>
      </c>
      <c r="P11" s="5" t="s">
        <v>60</v>
      </c>
      <c r="Q11" s="5" t="s">
        <v>62</v>
      </c>
      <c r="R11" s="5" t="s">
        <v>64</v>
      </c>
      <c r="S11" s="5" t="s">
        <v>66</v>
      </c>
      <c r="T11" s="5" t="s">
        <v>68</v>
      </c>
      <c r="U11" s="5" t="s">
        <v>70</v>
      </c>
      <c r="V11" s="5" t="s">
        <v>72</v>
      </c>
      <c r="W11" s="5" t="s">
        <v>76</v>
      </c>
      <c r="X11" s="5" t="s">
        <v>80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3266.08</v>
      </c>
      <c r="C12" s="26">
        <v>4343.42</v>
      </c>
      <c r="D12" s="26">
        <v>4466.8999999999996</v>
      </c>
      <c r="E12" s="26">
        <v>4765.0200000000004</v>
      </c>
      <c r="F12" s="26">
        <v>4838.6400000000003</v>
      </c>
      <c r="G12" s="26">
        <v>3916.23</v>
      </c>
      <c r="H12" s="26">
        <v>2352.65</v>
      </c>
      <c r="I12" s="26">
        <v>5227.95</v>
      </c>
      <c r="J12" s="26">
        <v>4405.5</v>
      </c>
      <c r="K12" s="26">
        <v>1732.16</v>
      </c>
      <c r="L12" s="26">
        <v>445.2</v>
      </c>
      <c r="M12" s="26">
        <v>4295.09</v>
      </c>
      <c r="N12" s="26">
        <v>6054.15</v>
      </c>
      <c r="O12" s="26">
        <v>2853.1</v>
      </c>
      <c r="P12" s="26">
        <v>5074.1099999999997</v>
      </c>
      <c r="Q12" s="26">
        <v>2823.64</v>
      </c>
      <c r="R12" s="26">
        <v>5543.09</v>
      </c>
      <c r="S12" s="26">
        <v>4765.26</v>
      </c>
      <c r="T12" s="26">
        <v>2962.36</v>
      </c>
      <c r="U12" s="26">
        <v>3609.57</v>
      </c>
      <c r="V12" s="26">
        <v>2884.57</v>
      </c>
      <c r="W12" s="26">
        <v>1116.5999999999999</v>
      </c>
      <c r="X12" s="26">
        <v>1067.52</v>
      </c>
      <c r="Y12" s="26">
        <v>1758.25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84567.060000000012</v>
      </c>
      <c r="AI12" s="26">
        <v>84567.039999999994</v>
      </c>
      <c r="AJ12" s="69">
        <f>+AI12-AH12</f>
        <v>-2.0000000018626451E-2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32.5</v>
      </c>
      <c r="C15" s="23"/>
      <c r="D15" s="23"/>
      <c r="E15" s="23">
        <v>13.9</v>
      </c>
      <c r="F15" s="23">
        <v>84</v>
      </c>
      <c r="G15" s="23">
        <v>2.2000000000000002</v>
      </c>
      <c r="H15" s="23"/>
      <c r="I15" s="23"/>
      <c r="J15" s="23">
        <v>0.6</v>
      </c>
      <c r="K15" s="23"/>
      <c r="L15" s="23"/>
      <c r="M15" s="23">
        <v>72.3</v>
      </c>
      <c r="N15" s="23">
        <v>26</v>
      </c>
      <c r="O15" s="23"/>
      <c r="P15" s="23"/>
      <c r="Q15" s="23"/>
      <c r="R15" s="23"/>
      <c r="S15" s="23">
        <v>9.5</v>
      </c>
      <c r="T15" s="23">
        <v>69.5</v>
      </c>
      <c r="U15" s="23">
        <v>71.75</v>
      </c>
      <c r="V15" s="23"/>
      <c r="W15" s="23">
        <v>16.100000000000001</v>
      </c>
      <c r="X15" s="23">
        <v>98</v>
      </c>
      <c r="Y15" s="23">
        <v>197.75</v>
      </c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694.1</v>
      </c>
    </row>
    <row r="16" spans="1:36" s="32" customFormat="1" x14ac:dyDescent="0.25">
      <c r="A16" s="30" t="s">
        <v>20</v>
      </c>
      <c r="B16" s="31">
        <v>511</v>
      </c>
      <c r="C16" s="31">
        <v>503</v>
      </c>
      <c r="D16" s="31">
        <v>631</v>
      </c>
      <c r="E16" s="31">
        <v>262</v>
      </c>
      <c r="F16" s="31">
        <v>541</v>
      </c>
      <c r="G16" s="31">
        <v>294</v>
      </c>
      <c r="H16" s="31">
        <v>215</v>
      </c>
      <c r="I16" s="31">
        <v>505</v>
      </c>
      <c r="J16" s="31">
        <v>387</v>
      </c>
      <c r="K16" s="31">
        <v>174</v>
      </c>
      <c r="L16" s="31">
        <v>27</v>
      </c>
      <c r="M16" s="31">
        <v>675</v>
      </c>
      <c r="N16" s="31">
        <v>392</v>
      </c>
      <c r="O16" s="31">
        <v>208</v>
      </c>
      <c r="P16" s="31">
        <v>746</v>
      </c>
      <c r="Q16" s="31">
        <v>381</v>
      </c>
      <c r="R16" s="31">
        <v>477</v>
      </c>
      <c r="S16" s="31">
        <v>493</v>
      </c>
      <c r="T16" s="31">
        <v>344</v>
      </c>
      <c r="U16" s="31">
        <v>356</v>
      </c>
      <c r="V16" s="31">
        <v>230</v>
      </c>
      <c r="W16" s="31">
        <v>98</v>
      </c>
      <c r="X16" s="31">
        <v>87</v>
      </c>
      <c r="Y16" s="31">
        <v>200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8737</v>
      </c>
      <c r="AJ16" s="70"/>
    </row>
    <row r="17" spans="1:36" s="47" customFormat="1" x14ac:dyDescent="0.25">
      <c r="A17" s="46" t="s">
        <v>27</v>
      </c>
      <c r="B17" s="22">
        <f>B16*$B$8</f>
        <v>2325.0499999999997</v>
      </c>
      <c r="C17" s="22">
        <f>C16*$B$8</f>
        <v>2288.65</v>
      </c>
      <c r="D17" s="22">
        <f t="shared" ref="D17:L17" si="2">D16*$B$8</f>
        <v>2871.0499999999997</v>
      </c>
      <c r="E17" s="22">
        <f t="shared" si="2"/>
        <v>1192.0999999999999</v>
      </c>
      <c r="F17" s="22">
        <f t="shared" si="2"/>
        <v>2461.5499999999997</v>
      </c>
      <c r="G17" s="22">
        <f t="shared" si="2"/>
        <v>1337.7</v>
      </c>
      <c r="H17" s="22">
        <f t="shared" si="2"/>
        <v>978.25</v>
      </c>
      <c r="I17" s="22">
        <f t="shared" si="2"/>
        <v>2297.75</v>
      </c>
      <c r="J17" s="22">
        <f t="shared" si="2"/>
        <v>1760.85</v>
      </c>
      <c r="K17" s="22">
        <f t="shared" si="2"/>
        <v>791.69999999999993</v>
      </c>
      <c r="L17" s="22">
        <f t="shared" si="2"/>
        <v>122.85</v>
      </c>
      <c r="M17" s="22">
        <f t="shared" ref="M17:R17" si="3">M16*$B$8</f>
        <v>3071.25</v>
      </c>
      <c r="N17" s="22">
        <f t="shared" si="3"/>
        <v>1783.6</v>
      </c>
      <c r="O17" s="22">
        <f t="shared" si="3"/>
        <v>946.4</v>
      </c>
      <c r="P17" s="22">
        <f t="shared" si="3"/>
        <v>3394.2999999999997</v>
      </c>
      <c r="Q17" s="22">
        <f t="shared" si="3"/>
        <v>1733.55</v>
      </c>
      <c r="R17" s="22">
        <f t="shared" si="3"/>
        <v>2170.35</v>
      </c>
      <c r="S17" s="22">
        <f t="shared" ref="S17:AG17" si="4">S16*$B$8</f>
        <v>2243.15</v>
      </c>
      <c r="T17" s="22">
        <f t="shared" si="4"/>
        <v>1565.2</v>
      </c>
      <c r="U17" s="22">
        <f t="shared" si="4"/>
        <v>1619.8</v>
      </c>
      <c r="V17" s="22">
        <f t="shared" si="4"/>
        <v>1046.5</v>
      </c>
      <c r="W17" s="22">
        <f t="shared" si="4"/>
        <v>445.9</v>
      </c>
      <c r="X17" s="22">
        <f t="shared" si="4"/>
        <v>395.84999999999997</v>
      </c>
      <c r="Y17" s="22">
        <f t="shared" si="4"/>
        <v>910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39753.35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511</v>
      </c>
      <c r="C22" s="20">
        <f t="shared" ref="C22:L22" si="11">+C16+C18+C20</f>
        <v>503</v>
      </c>
      <c r="D22" s="20">
        <f t="shared" si="11"/>
        <v>631</v>
      </c>
      <c r="E22" s="20">
        <f t="shared" si="11"/>
        <v>262</v>
      </c>
      <c r="F22" s="20">
        <f t="shared" si="11"/>
        <v>541</v>
      </c>
      <c r="G22" s="20">
        <f t="shared" si="11"/>
        <v>294</v>
      </c>
      <c r="H22" s="20">
        <f t="shared" si="11"/>
        <v>215</v>
      </c>
      <c r="I22" s="20">
        <f t="shared" si="11"/>
        <v>505</v>
      </c>
      <c r="J22" s="20">
        <f t="shared" si="11"/>
        <v>387</v>
      </c>
      <c r="K22" s="20">
        <f t="shared" si="11"/>
        <v>174</v>
      </c>
      <c r="L22" s="20">
        <f t="shared" si="11"/>
        <v>27</v>
      </c>
      <c r="M22" s="20">
        <f t="shared" ref="M22:S22" si="12">+M16+M18+M20</f>
        <v>675</v>
      </c>
      <c r="N22" s="20">
        <f t="shared" si="12"/>
        <v>392</v>
      </c>
      <c r="O22" s="20">
        <f t="shared" si="12"/>
        <v>208</v>
      </c>
      <c r="P22" s="20">
        <f t="shared" si="12"/>
        <v>746</v>
      </c>
      <c r="Q22" s="20">
        <f t="shared" si="12"/>
        <v>381</v>
      </c>
      <c r="R22" s="20">
        <f t="shared" si="12"/>
        <v>477</v>
      </c>
      <c r="S22" s="20">
        <f t="shared" si="12"/>
        <v>493</v>
      </c>
      <c r="T22" s="20">
        <f t="shared" ref="T22:AG22" si="13">+T16+T18+T20</f>
        <v>344</v>
      </c>
      <c r="U22" s="20">
        <f t="shared" si="13"/>
        <v>356</v>
      </c>
      <c r="V22" s="20">
        <f t="shared" si="13"/>
        <v>230</v>
      </c>
      <c r="W22" s="20">
        <f t="shared" si="13"/>
        <v>98</v>
      </c>
      <c r="X22" s="20">
        <f t="shared" si="13"/>
        <v>87</v>
      </c>
      <c r="Y22" s="20">
        <f t="shared" si="13"/>
        <v>200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8737</v>
      </c>
    </row>
    <row r="23" spans="1:36" s="47" customFormat="1" x14ac:dyDescent="0.25">
      <c r="A23" s="48" t="s">
        <v>26</v>
      </c>
      <c r="B23" s="19">
        <f>+B17+B19+B21</f>
        <v>2325.0499999999997</v>
      </c>
      <c r="C23" s="19">
        <f t="shared" ref="C23:L23" si="14">+C17+C19+C21</f>
        <v>2288.65</v>
      </c>
      <c r="D23" s="19">
        <f t="shared" si="14"/>
        <v>2871.0499999999997</v>
      </c>
      <c r="E23" s="19">
        <f t="shared" si="14"/>
        <v>1192.0999999999999</v>
      </c>
      <c r="F23" s="19">
        <f t="shared" si="14"/>
        <v>2461.5499999999997</v>
      </c>
      <c r="G23" s="19">
        <f t="shared" si="14"/>
        <v>1337.7</v>
      </c>
      <c r="H23" s="19">
        <f t="shared" si="14"/>
        <v>978.25</v>
      </c>
      <c r="I23" s="19">
        <f t="shared" si="14"/>
        <v>2297.75</v>
      </c>
      <c r="J23" s="19">
        <f t="shared" si="14"/>
        <v>1760.85</v>
      </c>
      <c r="K23" s="19">
        <f t="shared" si="14"/>
        <v>791.69999999999993</v>
      </c>
      <c r="L23" s="19">
        <f t="shared" si="14"/>
        <v>122.85</v>
      </c>
      <c r="M23" s="19">
        <f t="shared" ref="M23:S23" si="15">+M17+M19+M21</f>
        <v>3071.25</v>
      </c>
      <c r="N23" s="19">
        <f t="shared" si="15"/>
        <v>1783.6</v>
      </c>
      <c r="O23" s="19">
        <f t="shared" si="15"/>
        <v>946.4</v>
      </c>
      <c r="P23" s="19">
        <f t="shared" si="15"/>
        <v>3394.2999999999997</v>
      </c>
      <c r="Q23" s="19">
        <f t="shared" si="15"/>
        <v>1733.55</v>
      </c>
      <c r="R23" s="19">
        <f t="shared" si="15"/>
        <v>2170.35</v>
      </c>
      <c r="S23" s="19">
        <f t="shared" si="15"/>
        <v>2243.15</v>
      </c>
      <c r="T23" s="19">
        <f t="shared" ref="T23:AG23" si="16">+T17+T19+T21</f>
        <v>1565.2</v>
      </c>
      <c r="U23" s="19">
        <f t="shared" si="16"/>
        <v>1619.8</v>
      </c>
      <c r="V23" s="19">
        <f t="shared" si="16"/>
        <v>1046.5</v>
      </c>
      <c r="W23" s="19">
        <f t="shared" si="16"/>
        <v>445.9</v>
      </c>
      <c r="X23" s="19">
        <f t="shared" si="16"/>
        <v>395.84999999999997</v>
      </c>
      <c r="Y23" s="19">
        <f t="shared" si="16"/>
        <v>910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39753.35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>
        <v>2</v>
      </c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9.1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9.1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2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9.1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9.1</v>
      </c>
    </row>
    <row r="32" spans="1:36" x14ac:dyDescent="0.25">
      <c r="A32" s="13" t="s">
        <v>34</v>
      </c>
      <c r="B32" s="36"/>
      <c r="C32" s="36">
        <v>124.73</v>
      </c>
      <c r="D32" s="36"/>
      <c r="E32" s="36">
        <v>167.78</v>
      </c>
      <c r="F32" s="36">
        <v>138.03</v>
      </c>
      <c r="G32" s="36"/>
      <c r="H32" s="36">
        <v>70</v>
      </c>
      <c r="I32" s="36">
        <v>93.84</v>
      </c>
      <c r="J32" s="36">
        <v>200</v>
      </c>
      <c r="K32" s="36"/>
      <c r="L32" s="36"/>
      <c r="M32" s="37">
        <v>27.44</v>
      </c>
      <c r="N32" s="37">
        <v>25</v>
      </c>
      <c r="O32" s="37"/>
      <c r="P32" s="37">
        <v>52.16</v>
      </c>
      <c r="Q32" s="37"/>
      <c r="R32" s="37"/>
      <c r="S32" s="37"/>
      <c r="T32" s="37">
        <v>15</v>
      </c>
      <c r="U32" s="37">
        <v>128.21</v>
      </c>
      <c r="V32" s="37">
        <v>198.98</v>
      </c>
      <c r="W32" s="37"/>
      <c r="X32" s="37"/>
      <c r="Y32" s="37">
        <v>14.5</v>
      </c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1255.67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567.52149999999995</v>
      </c>
      <c r="D33" s="22">
        <f t="shared" si="30"/>
        <v>0</v>
      </c>
      <c r="E33" s="22">
        <f t="shared" si="30"/>
        <v>763.399</v>
      </c>
      <c r="F33" s="22">
        <f t="shared" si="30"/>
        <v>628.03649999999993</v>
      </c>
      <c r="G33" s="22">
        <f t="shared" si="30"/>
        <v>0</v>
      </c>
      <c r="H33" s="22">
        <f t="shared" si="30"/>
        <v>318.5</v>
      </c>
      <c r="I33" s="22">
        <f t="shared" si="30"/>
        <v>426.97199999999998</v>
      </c>
      <c r="J33" s="22">
        <f t="shared" si="30"/>
        <v>910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124.852</v>
      </c>
      <c r="N33" s="22">
        <f t="shared" si="31"/>
        <v>113.75</v>
      </c>
      <c r="O33" s="22">
        <f t="shared" si="31"/>
        <v>0</v>
      </c>
      <c r="P33" s="22">
        <f t="shared" si="31"/>
        <v>237.32799999999997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68.25</v>
      </c>
      <c r="U33" s="22">
        <f t="shared" si="32"/>
        <v>583.35550000000001</v>
      </c>
      <c r="V33" s="22">
        <f t="shared" si="32"/>
        <v>905.35899999999992</v>
      </c>
      <c r="W33" s="22">
        <f t="shared" si="32"/>
        <v>0</v>
      </c>
      <c r="X33" s="22">
        <f t="shared" si="32"/>
        <v>0</v>
      </c>
      <c r="Y33" s="22">
        <f t="shared" si="32"/>
        <v>65.974999999999994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5713.2985000000008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124.73</v>
      </c>
      <c r="D38" s="20">
        <f t="shared" si="39"/>
        <v>0</v>
      </c>
      <c r="E38" s="20">
        <f t="shared" si="39"/>
        <v>167.78</v>
      </c>
      <c r="F38" s="20">
        <f t="shared" si="39"/>
        <v>138.03</v>
      </c>
      <c r="G38" s="20">
        <f t="shared" si="39"/>
        <v>0</v>
      </c>
      <c r="H38" s="20">
        <f t="shared" si="39"/>
        <v>70</v>
      </c>
      <c r="I38" s="20">
        <f t="shared" si="39"/>
        <v>93.84</v>
      </c>
      <c r="J38" s="20">
        <f t="shared" si="39"/>
        <v>200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27.44</v>
      </c>
      <c r="N38" s="20">
        <f t="shared" si="40"/>
        <v>25</v>
      </c>
      <c r="O38" s="20">
        <f t="shared" si="40"/>
        <v>0</v>
      </c>
      <c r="P38" s="20">
        <f t="shared" si="40"/>
        <v>52.16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15</v>
      </c>
      <c r="U38" s="20">
        <f t="shared" si="41"/>
        <v>128.21</v>
      </c>
      <c r="V38" s="20">
        <f t="shared" si="41"/>
        <v>198.98</v>
      </c>
      <c r="W38" s="20">
        <f t="shared" si="41"/>
        <v>0</v>
      </c>
      <c r="X38" s="20">
        <f t="shared" si="41"/>
        <v>0</v>
      </c>
      <c r="Y38" s="20">
        <f t="shared" si="41"/>
        <v>14.5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1255.67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567.52149999999995</v>
      </c>
      <c r="D39" s="19">
        <f t="shared" si="42"/>
        <v>0</v>
      </c>
      <c r="E39" s="19">
        <f t="shared" si="42"/>
        <v>763.399</v>
      </c>
      <c r="F39" s="19">
        <f t="shared" si="42"/>
        <v>628.03649999999993</v>
      </c>
      <c r="G39" s="19">
        <f t="shared" si="42"/>
        <v>0</v>
      </c>
      <c r="H39" s="19">
        <f t="shared" si="42"/>
        <v>318.5</v>
      </c>
      <c r="I39" s="19">
        <f t="shared" si="42"/>
        <v>426.97199999999998</v>
      </c>
      <c r="J39" s="19">
        <f t="shared" si="42"/>
        <v>910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124.852</v>
      </c>
      <c r="N39" s="19">
        <f t="shared" si="43"/>
        <v>113.75</v>
      </c>
      <c r="O39" s="19">
        <f t="shared" si="43"/>
        <v>0</v>
      </c>
      <c r="P39" s="19">
        <f t="shared" si="43"/>
        <v>237.32799999999997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68.25</v>
      </c>
      <c r="U39" s="19">
        <f t="shared" si="44"/>
        <v>583.35550000000001</v>
      </c>
      <c r="V39" s="19">
        <f t="shared" si="44"/>
        <v>905.35899999999992</v>
      </c>
      <c r="W39" s="19">
        <f t="shared" si="44"/>
        <v>0</v>
      </c>
      <c r="X39" s="19">
        <f t="shared" si="44"/>
        <v>0</v>
      </c>
      <c r="Y39" s="19">
        <f t="shared" si="44"/>
        <v>65.974999999999994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5713.2985000000008</v>
      </c>
    </row>
    <row r="40" spans="1:34" x14ac:dyDescent="0.25">
      <c r="A40" s="13" t="s">
        <v>43</v>
      </c>
      <c r="B40" s="36"/>
      <c r="C40" s="36">
        <v>34.03</v>
      </c>
      <c r="D40" s="36">
        <v>111.39</v>
      </c>
      <c r="E40" s="36"/>
      <c r="F40" s="36">
        <v>105.3</v>
      </c>
      <c r="G40" s="36">
        <v>90.47</v>
      </c>
      <c r="H40" s="36"/>
      <c r="I40" s="36">
        <v>26.29</v>
      </c>
      <c r="J40" s="36">
        <v>93.55</v>
      </c>
      <c r="K40" s="36">
        <v>20</v>
      </c>
      <c r="L40" s="36"/>
      <c r="M40" s="36"/>
      <c r="N40" s="36">
        <v>13.13</v>
      </c>
      <c r="O40" s="36">
        <v>16.64</v>
      </c>
      <c r="P40" s="36"/>
      <c r="Q40" s="36"/>
      <c r="R40" s="36">
        <v>52.95</v>
      </c>
      <c r="S40" s="36">
        <v>79.150000000000006</v>
      </c>
      <c r="T40" s="36">
        <v>35.479999999999997</v>
      </c>
      <c r="U40" s="36">
        <v>7.9</v>
      </c>
      <c r="V40" s="36">
        <v>18.41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704.69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154.8365</v>
      </c>
      <c r="D41" s="22">
        <f t="shared" si="45"/>
        <v>506.8245</v>
      </c>
      <c r="E41" s="22">
        <f t="shared" si="45"/>
        <v>0</v>
      </c>
      <c r="F41" s="22">
        <f t="shared" si="45"/>
        <v>479.11499999999995</v>
      </c>
      <c r="G41" s="22">
        <f t="shared" si="45"/>
        <v>411.63849999999996</v>
      </c>
      <c r="H41" s="22">
        <f t="shared" si="45"/>
        <v>0</v>
      </c>
      <c r="I41" s="22">
        <f t="shared" si="45"/>
        <v>119.61949999999999</v>
      </c>
      <c r="J41" s="22">
        <f t="shared" si="45"/>
        <v>425.65249999999997</v>
      </c>
      <c r="K41" s="22">
        <f t="shared" si="45"/>
        <v>91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59.741500000000002</v>
      </c>
      <c r="O41" s="22">
        <f t="shared" si="46"/>
        <v>75.712000000000003</v>
      </c>
      <c r="P41" s="22">
        <f t="shared" si="46"/>
        <v>0</v>
      </c>
      <c r="Q41" s="22">
        <f t="shared" si="46"/>
        <v>0</v>
      </c>
      <c r="R41" s="22">
        <f t="shared" si="46"/>
        <v>240.92250000000001</v>
      </c>
      <c r="S41" s="22">
        <f t="shared" ref="S41:AG41" si="47">S40*$B$8</f>
        <v>360.13249999999999</v>
      </c>
      <c r="T41" s="22">
        <f t="shared" si="47"/>
        <v>161.43399999999997</v>
      </c>
      <c r="U41" s="22">
        <f t="shared" si="47"/>
        <v>35.945</v>
      </c>
      <c r="V41" s="22">
        <f t="shared" si="47"/>
        <v>83.765500000000003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3206.339500000001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34.03</v>
      </c>
      <c r="D46" s="20">
        <f t="shared" si="54"/>
        <v>111.39</v>
      </c>
      <c r="E46" s="20">
        <f t="shared" si="54"/>
        <v>0</v>
      </c>
      <c r="F46" s="20">
        <f t="shared" si="54"/>
        <v>105.3</v>
      </c>
      <c r="G46" s="20">
        <f t="shared" si="54"/>
        <v>90.47</v>
      </c>
      <c r="H46" s="20">
        <f t="shared" si="54"/>
        <v>0</v>
      </c>
      <c r="I46" s="20">
        <f t="shared" si="54"/>
        <v>26.29</v>
      </c>
      <c r="J46" s="20">
        <f t="shared" si="54"/>
        <v>93.55</v>
      </c>
      <c r="K46" s="20">
        <f t="shared" si="54"/>
        <v>20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13.13</v>
      </c>
      <c r="O46" s="20">
        <f t="shared" si="55"/>
        <v>16.64</v>
      </c>
      <c r="P46" s="20">
        <f t="shared" si="55"/>
        <v>0</v>
      </c>
      <c r="Q46" s="20">
        <f t="shared" si="55"/>
        <v>0</v>
      </c>
      <c r="R46" s="20">
        <f t="shared" si="55"/>
        <v>52.95</v>
      </c>
      <c r="S46" s="20">
        <f t="shared" si="55"/>
        <v>79.150000000000006</v>
      </c>
      <c r="T46" s="20">
        <f t="shared" ref="T46:AG46" si="56">+T40+T42+T44</f>
        <v>35.479999999999997</v>
      </c>
      <c r="U46" s="20">
        <f t="shared" si="56"/>
        <v>7.9</v>
      </c>
      <c r="V46" s="20">
        <f t="shared" si="56"/>
        <v>18.41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704.69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154.8365</v>
      </c>
      <c r="D47" s="19">
        <f t="shared" si="57"/>
        <v>506.8245</v>
      </c>
      <c r="E47" s="19">
        <f t="shared" si="57"/>
        <v>0</v>
      </c>
      <c r="F47" s="19">
        <f t="shared" si="57"/>
        <v>479.11499999999995</v>
      </c>
      <c r="G47" s="19">
        <f t="shared" si="57"/>
        <v>411.63849999999996</v>
      </c>
      <c r="H47" s="19">
        <f t="shared" si="57"/>
        <v>0</v>
      </c>
      <c r="I47" s="19">
        <f t="shared" si="57"/>
        <v>119.61949999999999</v>
      </c>
      <c r="J47" s="19">
        <f t="shared" si="57"/>
        <v>425.65249999999997</v>
      </c>
      <c r="K47" s="19">
        <f t="shared" si="57"/>
        <v>91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59.741500000000002</v>
      </c>
      <c r="O47" s="19">
        <f t="shared" si="58"/>
        <v>75.712000000000003</v>
      </c>
      <c r="P47" s="19">
        <f t="shared" si="58"/>
        <v>0</v>
      </c>
      <c r="Q47" s="19">
        <f t="shared" si="58"/>
        <v>0</v>
      </c>
      <c r="R47" s="19">
        <f t="shared" si="58"/>
        <v>240.92250000000001</v>
      </c>
      <c r="S47" s="19">
        <f t="shared" si="58"/>
        <v>360.13249999999999</v>
      </c>
      <c r="T47" s="19">
        <f t="shared" ref="T47:AG47" si="59">+T41+T43+T45</f>
        <v>161.43399999999997</v>
      </c>
      <c r="U47" s="19">
        <f t="shared" si="59"/>
        <v>35.945</v>
      </c>
      <c r="V47" s="19">
        <f t="shared" si="59"/>
        <v>83.765500000000003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3206.339500000001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672.2</v>
      </c>
      <c r="C49" s="44">
        <v>1017.39</v>
      </c>
      <c r="D49" s="44">
        <v>612.38</v>
      </c>
      <c r="E49" s="44">
        <v>2474.67</v>
      </c>
      <c r="F49" s="44">
        <v>1054.5</v>
      </c>
      <c r="G49" s="44">
        <v>2077.9699999999998</v>
      </c>
      <c r="H49" s="44">
        <v>1060.2</v>
      </c>
      <c r="I49" s="44">
        <v>2244.9899999999998</v>
      </c>
      <c r="J49" s="44">
        <v>1294.55</v>
      </c>
      <c r="K49" s="44">
        <v>546.27</v>
      </c>
      <c r="L49" s="44">
        <v>333.18</v>
      </c>
      <c r="M49" s="45">
        <v>590.52</v>
      </c>
      <c r="N49" s="45">
        <v>978.97</v>
      </c>
      <c r="O49" s="45">
        <v>980.58</v>
      </c>
      <c r="P49" s="45">
        <v>1175.47</v>
      </c>
      <c r="Q49" s="45">
        <v>716.08</v>
      </c>
      <c r="R49" s="45">
        <v>2381.14</v>
      </c>
      <c r="S49" s="45">
        <v>2050.62</v>
      </c>
      <c r="T49" s="45">
        <v>1015.2</v>
      </c>
      <c r="U49" s="45">
        <v>1083.79</v>
      </c>
      <c r="V49" s="45">
        <v>803.6</v>
      </c>
      <c r="W49" s="45">
        <v>652.22</v>
      </c>
      <c r="X49" s="45">
        <v>539.77</v>
      </c>
      <c r="Y49" s="45">
        <v>587.13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26943.390000000003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244.18</v>
      </c>
      <c r="C53" s="44">
        <v>217.93</v>
      </c>
      <c r="D53" s="44">
        <v>329.58</v>
      </c>
      <c r="E53" s="44">
        <v>321.87</v>
      </c>
      <c r="F53" s="44"/>
      <c r="G53" s="44"/>
      <c r="H53" s="44"/>
      <c r="I53" s="44"/>
      <c r="J53" s="44"/>
      <c r="K53" s="44"/>
      <c r="L53" s="44"/>
      <c r="M53" s="45">
        <v>439.69</v>
      </c>
      <c r="N53" s="45">
        <v>280.36</v>
      </c>
      <c r="O53" s="45">
        <v>685.05</v>
      </c>
      <c r="P53" s="45">
        <v>282.16000000000003</v>
      </c>
      <c r="Q53" s="45"/>
      <c r="R53" s="45"/>
      <c r="S53" s="45"/>
      <c r="T53" s="45"/>
      <c r="U53" s="45"/>
      <c r="V53" s="45"/>
      <c r="W53" s="45"/>
      <c r="X53" s="45">
        <v>33.479999999999997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2834.2999999999997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>
        <v>7.6</v>
      </c>
      <c r="V54" s="45"/>
      <c r="W54" s="45">
        <v>2.71</v>
      </c>
      <c r="X54" s="45">
        <v>4.12</v>
      </c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14.43</v>
      </c>
    </row>
    <row r="55" spans="1:34" x14ac:dyDescent="0.25">
      <c r="A55" s="17" t="s">
        <v>52</v>
      </c>
      <c r="B55" s="44"/>
      <c r="C55" s="44">
        <v>157.35</v>
      </c>
      <c r="D55" s="44">
        <v>150</v>
      </c>
      <c r="E55" s="44"/>
      <c r="F55" s="44">
        <v>134.78</v>
      </c>
      <c r="G55" s="44">
        <v>90</v>
      </c>
      <c r="H55" s="44"/>
      <c r="I55" s="44">
        <v>203.95</v>
      </c>
      <c r="J55" s="44">
        <v>15.9</v>
      </c>
      <c r="K55" s="44">
        <v>303.52999999999997</v>
      </c>
      <c r="L55" s="44"/>
      <c r="M55" s="45"/>
      <c r="N55" s="45">
        <v>82.34</v>
      </c>
      <c r="O55" s="45">
        <v>176.19</v>
      </c>
      <c r="P55" s="45"/>
      <c r="Q55" s="45">
        <v>282.66000000000003</v>
      </c>
      <c r="R55" s="45">
        <v>793</v>
      </c>
      <c r="S55" s="45">
        <v>106.88</v>
      </c>
      <c r="T55" s="45">
        <v>87.15</v>
      </c>
      <c r="U55" s="45">
        <v>200</v>
      </c>
      <c r="V55" s="45">
        <v>98.18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2881.91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>
        <v>2729.88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2729.88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3273.93</v>
      </c>
      <c r="C64" s="53">
        <f t="shared" ref="C64:AG64" si="61">+C15+C23+C31+C39+C47+C48+C49+C50+C51+C52+C53+C54+C55+C56+C57+C58+C59+C60+C61+C62+C63</f>
        <v>4403.6779999999999</v>
      </c>
      <c r="D64" s="53">
        <f t="shared" si="61"/>
        <v>4469.8344999999999</v>
      </c>
      <c r="E64" s="53">
        <f t="shared" si="61"/>
        <v>4765.9389999999994</v>
      </c>
      <c r="F64" s="53">
        <f t="shared" si="61"/>
        <v>4841.981499999999</v>
      </c>
      <c r="G64" s="53">
        <f t="shared" si="61"/>
        <v>3919.5084999999999</v>
      </c>
      <c r="H64" s="53">
        <f t="shared" si="61"/>
        <v>2356.9499999999998</v>
      </c>
      <c r="I64" s="53">
        <f t="shared" si="61"/>
        <v>5293.2814999999991</v>
      </c>
      <c r="J64" s="53">
        <f t="shared" si="61"/>
        <v>4407.5524999999998</v>
      </c>
      <c r="K64" s="53">
        <f t="shared" si="61"/>
        <v>1732.4999999999998</v>
      </c>
      <c r="L64" s="53">
        <f t="shared" si="61"/>
        <v>456.03</v>
      </c>
      <c r="M64" s="53">
        <f t="shared" si="61"/>
        <v>4298.6120000000001</v>
      </c>
      <c r="N64" s="53">
        <f t="shared" si="61"/>
        <v>6054.6414999999997</v>
      </c>
      <c r="O64" s="53">
        <f t="shared" si="61"/>
        <v>2863.9320000000002</v>
      </c>
      <c r="P64" s="53">
        <f t="shared" si="61"/>
        <v>5089.2579999999998</v>
      </c>
      <c r="Q64" s="53">
        <f t="shared" si="61"/>
        <v>2732.29</v>
      </c>
      <c r="R64" s="53">
        <f t="shared" si="61"/>
        <v>5585.4125000000004</v>
      </c>
      <c r="S64" s="53">
        <f t="shared" si="61"/>
        <v>4770.2825000000003</v>
      </c>
      <c r="T64" s="53">
        <f t="shared" si="61"/>
        <v>2966.7339999999999</v>
      </c>
      <c r="U64" s="53">
        <f t="shared" si="61"/>
        <v>3611.3404999999998</v>
      </c>
      <c r="V64" s="53">
        <f t="shared" si="61"/>
        <v>2937.4044999999996</v>
      </c>
      <c r="W64" s="53">
        <f t="shared" si="61"/>
        <v>1116.93</v>
      </c>
      <c r="X64" s="53">
        <f t="shared" si="61"/>
        <v>1071.2199999999998</v>
      </c>
      <c r="Y64" s="53">
        <f t="shared" si="61"/>
        <v>1760.855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84780.097999999998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 N</v>
      </c>
      <c r="N66" s="55" t="str">
        <f t="shared" si="62"/>
        <v>CAJA 2 N</v>
      </c>
      <c r="O66" s="55" t="str">
        <f t="shared" si="62"/>
        <v>CAJA 3 N</v>
      </c>
      <c r="P66" s="55" t="str">
        <f t="shared" si="62"/>
        <v>CAJA 4 N</v>
      </c>
      <c r="Q66" s="55" t="str">
        <f t="shared" si="62"/>
        <v>CAJA 5 N</v>
      </c>
      <c r="R66" s="55" t="str">
        <f t="shared" si="62"/>
        <v>CAJA 6 N</v>
      </c>
      <c r="S66" s="55" t="str">
        <f t="shared" si="62"/>
        <v>CAJA 7 N</v>
      </c>
      <c r="T66" s="55" t="str">
        <f t="shared" si="62"/>
        <v>CAJA 8 N</v>
      </c>
      <c r="U66" s="55" t="str">
        <f t="shared" si="62"/>
        <v>CAJA 9 N</v>
      </c>
      <c r="V66" s="55" t="str">
        <f t="shared" si="62"/>
        <v>CAJA 10 N</v>
      </c>
      <c r="W66" s="55" t="str">
        <f t="shared" si="62"/>
        <v>CAJA 12 N</v>
      </c>
      <c r="X66" s="55" t="str">
        <f t="shared" si="62"/>
        <v>CAJA 14 N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3266.08</v>
      </c>
      <c r="C67" s="57">
        <f t="shared" ref="C67:L67" si="63">C12</f>
        <v>4343.42</v>
      </c>
      <c r="D67" s="57">
        <f t="shared" si="63"/>
        <v>4466.8999999999996</v>
      </c>
      <c r="E67" s="57">
        <f t="shared" si="63"/>
        <v>4765.0200000000004</v>
      </c>
      <c r="F67" s="57">
        <f t="shared" si="63"/>
        <v>4838.6400000000003</v>
      </c>
      <c r="G67" s="57">
        <f t="shared" si="63"/>
        <v>3916.23</v>
      </c>
      <c r="H67" s="57">
        <f t="shared" si="63"/>
        <v>2352.65</v>
      </c>
      <c r="I67" s="57">
        <f t="shared" si="63"/>
        <v>5227.95</v>
      </c>
      <c r="J67" s="57">
        <f t="shared" si="63"/>
        <v>4405.5</v>
      </c>
      <c r="K67" s="57">
        <f t="shared" si="63"/>
        <v>1732.16</v>
      </c>
      <c r="L67" s="57">
        <f t="shared" si="63"/>
        <v>445.2</v>
      </c>
      <c r="M67" s="57">
        <f t="shared" ref="M67:AG67" si="64">M12</f>
        <v>4295.09</v>
      </c>
      <c r="N67" s="57">
        <f t="shared" si="64"/>
        <v>6054.15</v>
      </c>
      <c r="O67" s="57">
        <f t="shared" si="64"/>
        <v>2853.1</v>
      </c>
      <c r="P67" s="57">
        <f t="shared" si="64"/>
        <v>5074.1099999999997</v>
      </c>
      <c r="Q67" s="57">
        <f t="shared" si="64"/>
        <v>2823.64</v>
      </c>
      <c r="R67" s="57">
        <f t="shared" si="64"/>
        <v>5543.09</v>
      </c>
      <c r="S67" s="57">
        <f t="shared" si="64"/>
        <v>4765.26</v>
      </c>
      <c r="T67" s="57">
        <f t="shared" si="64"/>
        <v>2962.36</v>
      </c>
      <c r="U67" s="57">
        <f t="shared" si="64"/>
        <v>3609.57</v>
      </c>
      <c r="V67" s="57">
        <f t="shared" si="64"/>
        <v>2884.57</v>
      </c>
      <c r="W67" s="57">
        <f t="shared" si="64"/>
        <v>1116.5999999999999</v>
      </c>
      <c r="X67" s="57">
        <f t="shared" si="64"/>
        <v>1067.52</v>
      </c>
      <c r="Y67" s="57">
        <f t="shared" si="64"/>
        <v>1758.25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84567.060000000012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3266.08</v>
      </c>
      <c r="C69" s="59">
        <f t="shared" ref="C69:L69" si="67">+C67+C68</f>
        <v>4343.42</v>
      </c>
      <c r="D69" s="59">
        <f t="shared" si="67"/>
        <v>4466.8999999999996</v>
      </c>
      <c r="E69" s="59">
        <f t="shared" si="67"/>
        <v>4765.0200000000004</v>
      </c>
      <c r="F69" s="59">
        <f t="shared" si="67"/>
        <v>4838.6400000000003</v>
      </c>
      <c r="G69" s="59">
        <f t="shared" si="67"/>
        <v>3916.23</v>
      </c>
      <c r="H69" s="59">
        <f t="shared" si="67"/>
        <v>2352.65</v>
      </c>
      <c r="I69" s="59">
        <f t="shared" si="67"/>
        <v>5227.95</v>
      </c>
      <c r="J69" s="59">
        <f t="shared" si="67"/>
        <v>4405.5</v>
      </c>
      <c r="K69" s="59">
        <f t="shared" si="67"/>
        <v>1732.16</v>
      </c>
      <c r="L69" s="59">
        <f t="shared" si="67"/>
        <v>445.2</v>
      </c>
      <c r="M69" s="59">
        <f t="shared" ref="M69:AG69" si="68">+M67+M68</f>
        <v>4295.09</v>
      </c>
      <c r="N69" s="59">
        <f t="shared" si="68"/>
        <v>6054.15</v>
      </c>
      <c r="O69" s="59">
        <f t="shared" si="68"/>
        <v>2853.1</v>
      </c>
      <c r="P69" s="59">
        <f t="shared" si="68"/>
        <v>5074.1099999999997</v>
      </c>
      <c r="Q69" s="59">
        <f t="shared" si="68"/>
        <v>2823.64</v>
      </c>
      <c r="R69" s="59">
        <f t="shared" si="68"/>
        <v>5543.09</v>
      </c>
      <c r="S69" s="59">
        <f t="shared" si="68"/>
        <v>4765.26</v>
      </c>
      <c r="T69" s="59">
        <f t="shared" si="68"/>
        <v>2962.36</v>
      </c>
      <c r="U69" s="59">
        <f t="shared" si="68"/>
        <v>3609.57</v>
      </c>
      <c r="V69" s="59">
        <f t="shared" si="68"/>
        <v>2884.57</v>
      </c>
      <c r="W69" s="59">
        <f t="shared" si="68"/>
        <v>1116.5999999999999</v>
      </c>
      <c r="X69" s="59">
        <f t="shared" si="68"/>
        <v>1067.52</v>
      </c>
      <c r="Y69" s="59">
        <f t="shared" si="68"/>
        <v>1758.25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84567.060000000012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7.8499999999999091</v>
      </c>
      <c r="C70" s="57">
        <f t="shared" si="69"/>
        <v>60.257999999999811</v>
      </c>
      <c r="D70" s="57">
        <f t="shared" si="69"/>
        <v>2.9345000000002983</v>
      </c>
      <c r="E70" s="57">
        <f t="shared" si="69"/>
        <v>0.91899999999895954</v>
      </c>
      <c r="F70" s="57">
        <f t="shared" si="69"/>
        <v>3.3414999999986321</v>
      </c>
      <c r="G70" s="57">
        <f t="shared" si="69"/>
        <v>3.2784999999998945</v>
      </c>
      <c r="H70" s="57">
        <f t="shared" si="69"/>
        <v>4.2999999999997272</v>
      </c>
      <c r="I70" s="57">
        <f t="shared" si="69"/>
        <v>65.331499999999323</v>
      </c>
      <c r="J70" s="57">
        <f t="shared" si="69"/>
        <v>2.0524999999997817</v>
      </c>
      <c r="K70" s="57">
        <f t="shared" si="69"/>
        <v>0.33999999999969077</v>
      </c>
      <c r="L70" s="57">
        <f t="shared" si="69"/>
        <v>10.829999999999984</v>
      </c>
      <c r="M70" s="57">
        <f t="shared" ref="M70:AG70" si="70">+M64-M69</f>
        <v>3.5219999999999345</v>
      </c>
      <c r="N70" s="57">
        <f t="shared" si="70"/>
        <v>0.49150000000008731</v>
      </c>
      <c r="O70" s="57">
        <f t="shared" si="70"/>
        <v>10.832000000000335</v>
      </c>
      <c r="P70" s="57">
        <f t="shared" si="70"/>
        <v>15.148000000000138</v>
      </c>
      <c r="Q70" s="57">
        <f t="shared" si="70"/>
        <v>-91.349999999999909</v>
      </c>
      <c r="R70" s="57">
        <f t="shared" si="70"/>
        <v>42.322500000000218</v>
      </c>
      <c r="S70" s="57">
        <f t="shared" si="70"/>
        <v>5.0225000000000364</v>
      </c>
      <c r="T70" s="57">
        <f t="shared" si="70"/>
        <v>4.3739999999997963</v>
      </c>
      <c r="U70" s="57">
        <f t="shared" si="70"/>
        <v>1.7704999999996289</v>
      </c>
      <c r="V70" s="57">
        <f t="shared" si="70"/>
        <v>52.83449999999948</v>
      </c>
      <c r="W70" s="57">
        <f t="shared" si="70"/>
        <v>0.33000000000015461</v>
      </c>
      <c r="X70" s="57">
        <f t="shared" si="70"/>
        <v>3.6999999999998181</v>
      </c>
      <c r="Y70" s="57">
        <f t="shared" si="70"/>
        <v>2.6050000000000182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213.03799999999575</v>
      </c>
    </row>
    <row r="71" spans="1:34" ht="101.25" customHeight="1" x14ac:dyDescent="0.25">
      <c r="A71" s="77" t="s">
        <v>96</v>
      </c>
      <c r="B71" s="14" t="s">
        <v>128</v>
      </c>
      <c r="C71" s="14" t="s">
        <v>130</v>
      </c>
      <c r="D71" s="14" t="s">
        <v>131</v>
      </c>
      <c r="E71" s="14"/>
      <c r="F71" s="14" t="s">
        <v>132</v>
      </c>
      <c r="G71" s="14" t="s">
        <v>133</v>
      </c>
      <c r="H71" s="14" t="s">
        <v>134</v>
      </c>
      <c r="I71" s="14" t="s">
        <v>135</v>
      </c>
      <c r="J71" s="14"/>
      <c r="K71" s="14" t="s">
        <v>136</v>
      </c>
      <c r="L71" s="14" t="s">
        <v>137</v>
      </c>
      <c r="M71" s="29"/>
      <c r="N71" s="29" t="s">
        <v>138</v>
      </c>
      <c r="O71" s="29" t="s">
        <v>139</v>
      </c>
      <c r="P71" s="29" t="s">
        <v>140</v>
      </c>
      <c r="Q71" s="29" t="s">
        <v>141</v>
      </c>
      <c r="R71" s="29" t="s">
        <v>142</v>
      </c>
      <c r="S71" s="29"/>
      <c r="T71" s="29"/>
      <c r="U71" s="29"/>
      <c r="V71" s="29" t="s">
        <v>143</v>
      </c>
      <c r="W71" s="29"/>
      <c r="X71" s="29" t="s">
        <v>144</v>
      </c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2261.1</v>
      </c>
      <c r="C12" s="26">
        <v>1235.53</v>
      </c>
      <c r="D12" s="26">
        <v>1629.87</v>
      </c>
      <c r="E12" s="26">
        <v>1757.6</v>
      </c>
      <c r="F12" s="26">
        <v>1518.93</v>
      </c>
      <c r="G12" s="26">
        <v>1360.2</v>
      </c>
      <c r="H12" s="26">
        <v>879.14</v>
      </c>
      <c r="I12" s="26">
        <v>2688.18</v>
      </c>
      <c r="J12" s="26">
        <v>2524.7600000000002</v>
      </c>
      <c r="K12" s="26">
        <v>2892.86</v>
      </c>
      <c r="L12" s="26">
        <v>2589.65</v>
      </c>
      <c r="M12" s="26">
        <v>2709.23</v>
      </c>
      <c r="N12" s="26">
        <v>2006.15</v>
      </c>
      <c r="O12" s="26">
        <v>2175.7399999999998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28228.940000000002</v>
      </c>
      <c r="AI12" s="26">
        <v>28228.95</v>
      </c>
      <c r="AJ12" s="69">
        <f>+AI12-AH12</f>
        <v>9.9999999983992893E-3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>
        <v>6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6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123.5</v>
      </c>
      <c r="C15" s="23">
        <v>0</v>
      </c>
      <c r="D15" s="23">
        <v>19</v>
      </c>
      <c r="E15" s="23">
        <v>0</v>
      </c>
      <c r="F15" s="23">
        <v>5.5</v>
      </c>
      <c r="G15" s="23">
        <v>0</v>
      </c>
      <c r="H15" s="23">
        <v>53.5</v>
      </c>
      <c r="I15" s="23">
        <v>29</v>
      </c>
      <c r="J15" s="23">
        <v>136.69999999999999</v>
      </c>
      <c r="K15" s="23"/>
      <c r="L15" s="23">
        <v>76.5</v>
      </c>
      <c r="M15" s="23"/>
      <c r="N15" s="23">
        <v>4.5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448.2</v>
      </c>
    </row>
    <row r="16" spans="1:36" s="32" customFormat="1" x14ac:dyDescent="0.25">
      <c r="A16" s="30" t="s">
        <v>20</v>
      </c>
      <c r="B16" s="31">
        <v>183</v>
      </c>
      <c r="C16" s="31">
        <v>47</v>
      </c>
      <c r="D16" s="31">
        <v>176</v>
      </c>
      <c r="E16" s="31">
        <v>144</v>
      </c>
      <c r="F16" s="31">
        <v>121</v>
      </c>
      <c r="G16" s="31">
        <v>141</v>
      </c>
      <c r="H16" s="31">
        <v>46</v>
      </c>
      <c r="I16" s="31">
        <v>279</v>
      </c>
      <c r="J16" s="31">
        <v>301</v>
      </c>
      <c r="K16" s="31">
        <v>361</v>
      </c>
      <c r="L16" s="31">
        <v>283</v>
      </c>
      <c r="M16" s="31">
        <v>290</v>
      </c>
      <c r="N16" s="31">
        <v>228</v>
      </c>
      <c r="O16" s="31">
        <v>242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2842</v>
      </c>
      <c r="AJ16" s="70"/>
    </row>
    <row r="17" spans="1:36" s="47" customFormat="1" x14ac:dyDescent="0.25">
      <c r="A17" s="46" t="s">
        <v>27</v>
      </c>
      <c r="B17" s="22">
        <f>B16*$B$8</f>
        <v>832.65</v>
      </c>
      <c r="C17" s="22">
        <f>C16*$B$8</f>
        <v>213.85</v>
      </c>
      <c r="D17" s="22">
        <f t="shared" ref="D17:AG17" si="2">D16*$B$8</f>
        <v>800.8</v>
      </c>
      <c r="E17" s="22">
        <f t="shared" si="2"/>
        <v>655.19999999999993</v>
      </c>
      <c r="F17" s="22">
        <f t="shared" si="2"/>
        <v>550.54999999999995</v>
      </c>
      <c r="G17" s="22">
        <f t="shared" si="2"/>
        <v>641.54999999999995</v>
      </c>
      <c r="H17" s="22">
        <f t="shared" si="2"/>
        <v>209.29999999999998</v>
      </c>
      <c r="I17" s="22">
        <f t="shared" si="2"/>
        <v>1269.45</v>
      </c>
      <c r="J17" s="22">
        <f t="shared" si="2"/>
        <v>1369.55</v>
      </c>
      <c r="K17" s="22">
        <f t="shared" si="2"/>
        <v>1642.55</v>
      </c>
      <c r="L17" s="22">
        <f t="shared" si="2"/>
        <v>1287.6499999999999</v>
      </c>
      <c r="M17" s="22">
        <f t="shared" si="2"/>
        <v>1319.5</v>
      </c>
      <c r="N17" s="22">
        <f t="shared" si="2"/>
        <v>1037.3999999999999</v>
      </c>
      <c r="O17" s="22">
        <f t="shared" si="2"/>
        <v>1101.0999999999999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12931.1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183</v>
      </c>
      <c r="C22" s="20">
        <f t="shared" ref="C22:AG23" si="5">+C16+C18+C20</f>
        <v>47</v>
      </c>
      <c r="D22" s="20">
        <f t="shared" si="5"/>
        <v>176</v>
      </c>
      <c r="E22" s="20">
        <f t="shared" si="5"/>
        <v>144</v>
      </c>
      <c r="F22" s="20">
        <f t="shared" si="5"/>
        <v>121</v>
      </c>
      <c r="G22" s="20">
        <f t="shared" si="5"/>
        <v>141</v>
      </c>
      <c r="H22" s="20">
        <f t="shared" si="5"/>
        <v>46</v>
      </c>
      <c r="I22" s="20">
        <f t="shared" si="5"/>
        <v>279</v>
      </c>
      <c r="J22" s="20">
        <f t="shared" si="5"/>
        <v>301</v>
      </c>
      <c r="K22" s="20">
        <f t="shared" si="5"/>
        <v>361</v>
      </c>
      <c r="L22" s="20">
        <f t="shared" si="5"/>
        <v>283</v>
      </c>
      <c r="M22" s="20">
        <f t="shared" si="5"/>
        <v>290</v>
      </c>
      <c r="N22" s="20">
        <f t="shared" si="5"/>
        <v>228</v>
      </c>
      <c r="O22" s="20">
        <f t="shared" si="5"/>
        <v>242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2842</v>
      </c>
    </row>
    <row r="23" spans="1:36" s="47" customFormat="1" x14ac:dyDescent="0.25">
      <c r="A23" s="48" t="s">
        <v>26</v>
      </c>
      <c r="B23" s="19">
        <f>+B17+B19+B21</f>
        <v>832.65</v>
      </c>
      <c r="C23" s="19">
        <f t="shared" si="5"/>
        <v>213.85</v>
      </c>
      <c r="D23" s="19">
        <f t="shared" si="5"/>
        <v>800.8</v>
      </c>
      <c r="E23" s="19">
        <f t="shared" si="5"/>
        <v>655.19999999999993</v>
      </c>
      <c r="F23" s="19">
        <f t="shared" si="5"/>
        <v>550.54999999999995</v>
      </c>
      <c r="G23" s="19">
        <f t="shared" si="5"/>
        <v>641.54999999999995</v>
      </c>
      <c r="H23" s="19">
        <f t="shared" si="5"/>
        <v>209.29999999999998</v>
      </c>
      <c r="I23" s="19">
        <f t="shared" si="5"/>
        <v>1269.45</v>
      </c>
      <c r="J23" s="19">
        <f t="shared" si="5"/>
        <v>1369.55</v>
      </c>
      <c r="K23" s="19">
        <f t="shared" si="5"/>
        <v>1642.55</v>
      </c>
      <c r="L23" s="19">
        <f t="shared" si="5"/>
        <v>1287.6499999999999</v>
      </c>
      <c r="M23" s="19">
        <f t="shared" si="5"/>
        <v>1319.5</v>
      </c>
      <c r="N23" s="19">
        <f t="shared" si="5"/>
        <v>1037.3999999999999</v>
      </c>
      <c r="O23" s="19">
        <f t="shared" si="5"/>
        <v>1101.0999999999999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12931.1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30.21</v>
      </c>
      <c r="E32" s="36"/>
      <c r="F32" s="36"/>
      <c r="G32" s="36"/>
      <c r="H32" s="36">
        <v>5.15</v>
      </c>
      <c r="I32" s="36"/>
      <c r="J32" s="36"/>
      <c r="K32" s="36"/>
      <c r="L32" s="36"/>
      <c r="M32" s="37"/>
      <c r="N32" s="37">
        <v>12.62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47.98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137.4555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23.432500000000001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57.420999999999992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218.309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30.21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5.15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12.62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47.98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137.4555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23.432500000000001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57.420999999999992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218.309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10.24</v>
      </c>
      <c r="H40" s="36"/>
      <c r="I40" s="36"/>
      <c r="J40" s="36"/>
      <c r="K40" s="36"/>
      <c r="L40" s="36"/>
      <c r="M40" s="36">
        <v>44.94</v>
      </c>
      <c r="N40" s="36"/>
      <c r="O40" s="36">
        <v>22.68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77.86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46.591999999999999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204.47699999999998</v>
      </c>
      <c r="N41" s="22">
        <f t="shared" si="16"/>
        <v>0</v>
      </c>
      <c r="O41" s="22">
        <f t="shared" si="16"/>
        <v>103.19399999999999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354.26299999999992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10.24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44.94</v>
      </c>
      <c r="N46" s="20">
        <f t="shared" si="19"/>
        <v>0</v>
      </c>
      <c r="O46" s="20">
        <f t="shared" si="19"/>
        <v>22.68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77.86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46.591999999999999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204.47699999999998</v>
      </c>
      <c r="N47" s="19">
        <f t="shared" si="19"/>
        <v>0</v>
      </c>
      <c r="O47" s="19">
        <f t="shared" si="19"/>
        <v>103.19399999999999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354.26299999999992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1207.75</v>
      </c>
      <c r="C49" s="44">
        <v>687.37</v>
      </c>
      <c r="D49" s="44">
        <v>391.43</v>
      </c>
      <c r="E49" s="44">
        <v>828.11</v>
      </c>
      <c r="F49" s="44">
        <v>605.03</v>
      </c>
      <c r="G49" s="44">
        <v>683.86</v>
      </c>
      <c r="H49" s="44">
        <v>334.07</v>
      </c>
      <c r="I49" s="44">
        <v>1087.1300000000001</v>
      </c>
      <c r="J49" s="44">
        <v>873.18</v>
      </c>
      <c r="K49" s="44">
        <v>975.03</v>
      </c>
      <c r="L49" s="44">
        <v>1123.53</v>
      </c>
      <c r="M49" s="45">
        <v>964.48</v>
      </c>
      <c r="N49" s="45">
        <v>841.65</v>
      </c>
      <c r="O49" s="45">
        <v>718.64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11321.259999999998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105.88</v>
      </c>
      <c r="C53" s="44">
        <v>325.86</v>
      </c>
      <c r="D53" s="44">
        <v>204.64</v>
      </c>
      <c r="E53" s="44"/>
      <c r="F53" s="44">
        <v>154.08000000000001</v>
      </c>
      <c r="G53" s="44"/>
      <c r="H53" s="44">
        <v>201.16</v>
      </c>
      <c r="I53" s="44">
        <v>305.61</v>
      </c>
      <c r="J53" s="44">
        <v>100.93</v>
      </c>
      <c r="K53" s="44">
        <v>302.60000000000002</v>
      </c>
      <c r="L53" s="44"/>
      <c r="M53" s="45">
        <v>248.99</v>
      </c>
      <c r="N53" s="45"/>
      <c r="O53" s="45">
        <v>216.47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2166.2200000000003</v>
      </c>
    </row>
    <row r="54" spans="1:34" x14ac:dyDescent="0.25">
      <c r="A54" s="17" t="s">
        <v>114</v>
      </c>
      <c r="B54" s="44"/>
      <c r="C54" s="44">
        <v>12.96</v>
      </c>
      <c r="D54" s="44"/>
      <c r="E54" s="44"/>
      <c r="F54" s="44"/>
      <c r="G54" s="44"/>
      <c r="H54" s="44">
        <v>34.35</v>
      </c>
      <c r="I54" s="44"/>
      <c r="J54" s="44"/>
      <c r="K54" s="44">
        <v>29.33</v>
      </c>
      <c r="L54" s="44">
        <v>36.380000000000003</v>
      </c>
      <c r="M54" s="45"/>
      <c r="N54" s="45"/>
      <c r="O54" s="45">
        <v>13.2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126.22000000000001</v>
      </c>
    </row>
    <row r="55" spans="1:34" x14ac:dyDescent="0.25">
      <c r="A55" s="17" t="s">
        <v>52</v>
      </c>
      <c r="B55" s="44">
        <v>0</v>
      </c>
      <c r="C55" s="44"/>
      <c r="D55" s="44">
        <v>79.2</v>
      </c>
      <c r="E55" s="44">
        <v>285.87</v>
      </c>
      <c r="F55" s="44">
        <v>211.54</v>
      </c>
      <c r="G55" s="44">
        <v>30.19</v>
      </c>
      <c r="H55" s="44">
        <v>24.08</v>
      </c>
      <c r="I55" s="44">
        <v>2.78</v>
      </c>
      <c r="J55" s="44">
        <v>48.12</v>
      </c>
      <c r="K55" s="44">
        <v>6.83</v>
      </c>
      <c r="L55" s="44">
        <v>71.73</v>
      </c>
      <c r="M55" s="45"/>
      <c r="N55" s="45">
        <v>69.930000000000007</v>
      </c>
      <c r="O55" s="45">
        <v>85.26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915.5300000000002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2269.7800000000002</v>
      </c>
      <c r="C64" s="53">
        <f t="shared" ref="C64:AG64" si="21">+C15+C23+C31+C39+C47+C48+C49+C50+C51+C52+C53+C54+C55+C56+C57+C58+C59+C60+C61+C62+C63</f>
        <v>1240.04</v>
      </c>
      <c r="D64" s="53">
        <f t="shared" si="21"/>
        <v>1632.5255</v>
      </c>
      <c r="E64" s="53">
        <f t="shared" si="21"/>
        <v>1769.1799999999998</v>
      </c>
      <c r="F64" s="53">
        <f t="shared" si="21"/>
        <v>1526.6999999999998</v>
      </c>
      <c r="G64" s="53">
        <f t="shared" si="21"/>
        <v>1402.192</v>
      </c>
      <c r="H64" s="53">
        <f t="shared" si="21"/>
        <v>879.89250000000004</v>
      </c>
      <c r="I64" s="53">
        <f t="shared" si="21"/>
        <v>2693.9700000000003</v>
      </c>
      <c r="J64" s="53">
        <f t="shared" si="21"/>
        <v>2528.4799999999996</v>
      </c>
      <c r="K64" s="53">
        <f t="shared" si="21"/>
        <v>2956.3399999999997</v>
      </c>
      <c r="L64" s="53">
        <f t="shared" si="21"/>
        <v>2595.79</v>
      </c>
      <c r="M64" s="53">
        <f t="shared" si="21"/>
        <v>2737.4470000000001</v>
      </c>
      <c r="N64" s="53">
        <f t="shared" si="21"/>
        <v>2010.9010000000001</v>
      </c>
      <c r="O64" s="53">
        <f t="shared" si="21"/>
        <v>2237.8639999999996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28481.101999999999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2261.1</v>
      </c>
      <c r="C67" s="57">
        <f t="shared" ref="C67:L67" si="23">C12</f>
        <v>1235.53</v>
      </c>
      <c r="D67" s="57">
        <f t="shared" si="23"/>
        <v>1629.87</v>
      </c>
      <c r="E67" s="57">
        <f t="shared" si="23"/>
        <v>1757.6</v>
      </c>
      <c r="F67" s="57">
        <f t="shared" si="23"/>
        <v>1518.93</v>
      </c>
      <c r="G67" s="57">
        <f t="shared" si="23"/>
        <v>1360.2</v>
      </c>
      <c r="H67" s="57">
        <f t="shared" si="23"/>
        <v>879.14</v>
      </c>
      <c r="I67" s="57">
        <f t="shared" si="23"/>
        <v>2688.18</v>
      </c>
      <c r="J67" s="57">
        <f t="shared" si="23"/>
        <v>2524.7600000000002</v>
      </c>
      <c r="K67" s="57">
        <f t="shared" si="23"/>
        <v>2892.86</v>
      </c>
      <c r="L67" s="57">
        <f t="shared" si="23"/>
        <v>2589.65</v>
      </c>
      <c r="M67" s="57">
        <f t="shared" si="22"/>
        <v>2709.23</v>
      </c>
      <c r="N67" s="57">
        <f t="shared" si="22"/>
        <v>2006.15</v>
      </c>
      <c r="O67" s="57">
        <f t="shared" si="22"/>
        <v>2175.7399999999998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28228.940000000002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6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6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2261.1</v>
      </c>
      <c r="C69" s="59">
        <f t="shared" ref="C69:AG69" si="25">+C67+C68</f>
        <v>1235.53</v>
      </c>
      <c r="D69" s="59">
        <f t="shared" si="25"/>
        <v>1629.87</v>
      </c>
      <c r="E69" s="59">
        <f t="shared" si="25"/>
        <v>1757.6</v>
      </c>
      <c r="F69" s="59">
        <f t="shared" si="25"/>
        <v>1524.93</v>
      </c>
      <c r="G69" s="59">
        <f t="shared" si="25"/>
        <v>1360.2</v>
      </c>
      <c r="H69" s="59">
        <f t="shared" si="25"/>
        <v>879.14</v>
      </c>
      <c r="I69" s="59">
        <f t="shared" si="25"/>
        <v>2688.18</v>
      </c>
      <c r="J69" s="59">
        <f t="shared" si="25"/>
        <v>2524.7600000000002</v>
      </c>
      <c r="K69" s="59">
        <f t="shared" si="25"/>
        <v>2898.86</v>
      </c>
      <c r="L69" s="59">
        <f t="shared" si="25"/>
        <v>2589.65</v>
      </c>
      <c r="M69" s="59">
        <f t="shared" si="25"/>
        <v>2709.23</v>
      </c>
      <c r="N69" s="59">
        <f t="shared" si="25"/>
        <v>2006.15</v>
      </c>
      <c r="O69" s="59">
        <f t="shared" si="25"/>
        <v>2175.7399999999998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28240.940000000002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8.680000000000291</v>
      </c>
      <c r="C70" s="57">
        <f t="shared" si="26"/>
        <v>4.5099999999999909</v>
      </c>
      <c r="D70" s="57">
        <f t="shared" si="26"/>
        <v>2.6555000000000746</v>
      </c>
      <c r="E70" s="57">
        <f t="shared" si="26"/>
        <v>11.579999999999927</v>
      </c>
      <c r="F70" s="57">
        <f t="shared" si="26"/>
        <v>1.7699999999997544</v>
      </c>
      <c r="G70" s="57">
        <f t="shared" si="26"/>
        <v>41.991999999999962</v>
      </c>
      <c r="H70" s="57">
        <f t="shared" si="26"/>
        <v>0.75250000000005457</v>
      </c>
      <c r="I70" s="57">
        <f t="shared" si="26"/>
        <v>5.7900000000004184</v>
      </c>
      <c r="J70" s="57">
        <f t="shared" si="26"/>
        <v>3.7199999999993452</v>
      </c>
      <c r="K70" s="57">
        <f t="shared" si="26"/>
        <v>57.479999999999563</v>
      </c>
      <c r="L70" s="57">
        <f t="shared" si="26"/>
        <v>6.1399999999998727</v>
      </c>
      <c r="M70" s="57">
        <f t="shared" si="26"/>
        <v>28.217000000000098</v>
      </c>
      <c r="N70" s="57">
        <f t="shared" si="26"/>
        <v>4.7509999999999764</v>
      </c>
      <c r="O70" s="57">
        <f t="shared" si="26"/>
        <v>62.123999999999796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240.16199999999913</v>
      </c>
    </row>
    <row r="71" spans="1:34" ht="112.5" customHeight="1" x14ac:dyDescent="0.25">
      <c r="A71" s="77" t="s">
        <v>96</v>
      </c>
      <c r="B71" s="14" t="s">
        <v>121</v>
      </c>
      <c r="C71" s="14" t="s">
        <v>122</v>
      </c>
      <c r="D71" s="14"/>
      <c r="E71" s="14" t="s">
        <v>123</v>
      </c>
      <c r="F71" s="14"/>
      <c r="G71" s="14" t="s">
        <v>124</v>
      </c>
      <c r="H71" s="14"/>
      <c r="I71" s="14"/>
      <c r="J71" s="14"/>
      <c r="K71" s="14" t="s">
        <v>125</v>
      </c>
      <c r="L71" s="14"/>
      <c r="M71" s="29" t="s">
        <v>126</v>
      </c>
      <c r="N71" s="29"/>
      <c r="O71" s="29" t="s">
        <v>127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F3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1733.23</v>
      </c>
      <c r="C12" s="26">
        <v>1515.78</v>
      </c>
      <c r="D12" s="26">
        <v>1022.4</v>
      </c>
      <c r="E12" s="26">
        <v>2198.6799999999998</v>
      </c>
      <c r="F12" s="26">
        <v>2344.77</v>
      </c>
      <c r="G12" s="26">
        <v>727.69</v>
      </c>
      <c r="H12" s="26">
        <v>648.5</v>
      </c>
      <c r="I12" s="26">
        <v>2005.49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12196.54</v>
      </c>
      <c r="AI12" s="26">
        <v>12196.52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193.15</v>
      </c>
      <c r="C15" s="23">
        <v>33.9</v>
      </c>
      <c r="D15" s="23">
        <v>29.5</v>
      </c>
      <c r="E15" s="23"/>
      <c r="F15" s="23">
        <v>11</v>
      </c>
      <c r="G15" s="23"/>
      <c r="H15" s="23">
        <v>53.5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321.05</v>
      </c>
    </row>
    <row r="16" spans="1:36" s="32" customFormat="1" x14ac:dyDescent="0.25">
      <c r="A16" s="30" t="s">
        <v>20</v>
      </c>
      <c r="B16" s="31">
        <v>176</v>
      </c>
      <c r="C16" s="31">
        <v>144</v>
      </c>
      <c r="D16" s="31">
        <v>134</v>
      </c>
      <c r="E16" s="31">
        <v>327</v>
      </c>
      <c r="F16" s="31">
        <v>259</v>
      </c>
      <c r="G16" s="31">
        <v>82</v>
      </c>
      <c r="H16" s="31">
        <v>95</v>
      </c>
      <c r="I16" s="31">
        <v>290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1507</v>
      </c>
      <c r="AJ16" s="70"/>
    </row>
    <row r="17" spans="1:36" s="47" customFormat="1" x14ac:dyDescent="0.25">
      <c r="A17" s="46" t="s">
        <v>27</v>
      </c>
      <c r="B17" s="22">
        <f>B16*$B$8</f>
        <v>800.8</v>
      </c>
      <c r="C17" s="22">
        <f>C16*$B$8</f>
        <v>655.19999999999993</v>
      </c>
      <c r="D17" s="22">
        <f t="shared" ref="D17:AG17" si="2">D16*$B$8</f>
        <v>609.69999999999993</v>
      </c>
      <c r="E17" s="22">
        <f t="shared" si="2"/>
        <v>1487.85</v>
      </c>
      <c r="F17" s="22">
        <f t="shared" si="2"/>
        <v>1178.45</v>
      </c>
      <c r="G17" s="22">
        <f t="shared" si="2"/>
        <v>373.09999999999997</v>
      </c>
      <c r="H17" s="22">
        <f t="shared" si="2"/>
        <v>432.25</v>
      </c>
      <c r="I17" s="22">
        <f t="shared" si="2"/>
        <v>1319.5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6856.85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176</v>
      </c>
      <c r="C22" s="20">
        <f t="shared" ref="C22:AG23" si="5">+C16+C18+C20</f>
        <v>144</v>
      </c>
      <c r="D22" s="20">
        <f t="shared" si="5"/>
        <v>134</v>
      </c>
      <c r="E22" s="20">
        <f t="shared" si="5"/>
        <v>327</v>
      </c>
      <c r="F22" s="20">
        <f t="shared" si="5"/>
        <v>259</v>
      </c>
      <c r="G22" s="20">
        <f t="shared" si="5"/>
        <v>82</v>
      </c>
      <c r="H22" s="20">
        <f t="shared" si="5"/>
        <v>95</v>
      </c>
      <c r="I22" s="20">
        <f t="shared" si="5"/>
        <v>290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1507</v>
      </c>
    </row>
    <row r="23" spans="1:36" s="47" customFormat="1" x14ac:dyDescent="0.25">
      <c r="A23" s="48" t="s">
        <v>26</v>
      </c>
      <c r="B23" s="19">
        <f>+B17+B19+B21</f>
        <v>800.8</v>
      </c>
      <c r="C23" s="19">
        <f t="shared" si="5"/>
        <v>655.19999999999993</v>
      </c>
      <c r="D23" s="19">
        <f t="shared" si="5"/>
        <v>609.69999999999993</v>
      </c>
      <c r="E23" s="19">
        <f t="shared" si="5"/>
        <v>1487.85</v>
      </c>
      <c r="F23" s="19">
        <f t="shared" si="5"/>
        <v>1178.45</v>
      </c>
      <c r="G23" s="19">
        <f t="shared" si="5"/>
        <v>373.09999999999997</v>
      </c>
      <c r="H23" s="19">
        <f t="shared" si="5"/>
        <v>432.25</v>
      </c>
      <c r="I23" s="19">
        <f t="shared" si="5"/>
        <v>1319.5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6856.85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31.53</v>
      </c>
      <c r="D32" s="36"/>
      <c r="E32" s="36"/>
      <c r="F32" s="36">
        <v>11.94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43.47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143.4615</v>
      </c>
      <c r="D33" s="22">
        <f t="shared" si="12"/>
        <v>0</v>
      </c>
      <c r="E33" s="22">
        <f t="shared" si="12"/>
        <v>0</v>
      </c>
      <c r="F33" s="22">
        <f t="shared" si="12"/>
        <v>54.326999999999998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197.7885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31.53</v>
      </c>
      <c r="D38" s="20">
        <f t="shared" si="15"/>
        <v>0</v>
      </c>
      <c r="E38" s="20">
        <f t="shared" si="15"/>
        <v>0</v>
      </c>
      <c r="F38" s="20">
        <f t="shared" si="15"/>
        <v>11.94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43.47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143.4615</v>
      </c>
      <c r="D39" s="19">
        <f t="shared" si="15"/>
        <v>0</v>
      </c>
      <c r="E39" s="19">
        <f t="shared" si="15"/>
        <v>0</v>
      </c>
      <c r="F39" s="19">
        <f t="shared" si="15"/>
        <v>54.326999999999998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197.7885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627.17999999999995</v>
      </c>
      <c r="C49" s="44">
        <v>368.64</v>
      </c>
      <c r="D49" s="44">
        <v>266.74</v>
      </c>
      <c r="E49" s="44">
        <v>467.97</v>
      </c>
      <c r="F49" s="44">
        <v>874.57</v>
      </c>
      <c r="G49" s="44">
        <v>335.94</v>
      </c>
      <c r="H49" s="44">
        <v>120.29</v>
      </c>
      <c r="I49" s="44">
        <v>492.79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3554.12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104.78</v>
      </c>
      <c r="C53" s="44">
        <v>315.02</v>
      </c>
      <c r="D53" s="44">
        <v>116.53</v>
      </c>
      <c r="E53" s="44">
        <v>283.88</v>
      </c>
      <c r="F53" s="44">
        <v>227.01</v>
      </c>
      <c r="G53" s="44"/>
      <c r="H53" s="44">
        <v>45.26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1092.4799999999998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12.28</v>
      </c>
      <c r="C55" s="44"/>
      <c r="D55" s="44"/>
      <c r="E55" s="44"/>
      <c r="F55" s="44"/>
      <c r="G55" s="44">
        <v>47.16</v>
      </c>
      <c r="H55" s="44"/>
      <c r="I55" s="44">
        <v>252.48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311.91999999999996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1738.1899999999998</v>
      </c>
      <c r="C64" s="53">
        <f t="shared" ref="C64:AG64" si="21">+C15+C23+C31+C39+C47+C48+C49+C50+C51+C52+C53+C54+C55+C56+C57+C58+C59+C60+C61+C62+C63</f>
        <v>1516.2214999999999</v>
      </c>
      <c r="D64" s="53">
        <f t="shared" si="21"/>
        <v>1022.4699999999999</v>
      </c>
      <c r="E64" s="53">
        <f t="shared" si="21"/>
        <v>2239.6999999999998</v>
      </c>
      <c r="F64" s="53">
        <f t="shared" si="21"/>
        <v>2345.357</v>
      </c>
      <c r="G64" s="53">
        <f t="shared" si="21"/>
        <v>756.19999999999993</v>
      </c>
      <c r="H64" s="53">
        <f t="shared" si="21"/>
        <v>651.29999999999995</v>
      </c>
      <c r="I64" s="53">
        <f t="shared" si="21"/>
        <v>2064.77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12334.208500000001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1733.23</v>
      </c>
      <c r="C67" s="57">
        <f t="shared" ref="C67:L67" si="23">C12</f>
        <v>1515.78</v>
      </c>
      <c r="D67" s="57">
        <f t="shared" si="23"/>
        <v>1022.4</v>
      </c>
      <c r="E67" s="57">
        <f t="shared" si="23"/>
        <v>2198.6799999999998</v>
      </c>
      <c r="F67" s="57">
        <f t="shared" si="23"/>
        <v>2344.77</v>
      </c>
      <c r="G67" s="57">
        <f t="shared" si="23"/>
        <v>727.69</v>
      </c>
      <c r="H67" s="57">
        <f t="shared" si="23"/>
        <v>648.5</v>
      </c>
      <c r="I67" s="57">
        <f t="shared" si="23"/>
        <v>2005.49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12196.54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1733.23</v>
      </c>
      <c r="C69" s="59">
        <f t="shared" ref="C69:AG69" si="25">+C67+C68</f>
        <v>1515.78</v>
      </c>
      <c r="D69" s="59">
        <f t="shared" si="25"/>
        <v>1022.4</v>
      </c>
      <c r="E69" s="59">
        <f t="shared" si="25"/>
        <v>2198.6799999999998</v>
      </c>
      <c r="F69" s="59">
        <f t="shared" si="25"/>
        <v>2344.77</v>
      </c>
      <c r="G69" s="59">
        <f t="shared" si="25"/>
        <v>727.69</v>
      </c>
      <c r="H69" s="59">
        <f t="shared" si="25"/>
        <v>648.5</v>
      </c>
      <c r="I69" s="59">
        <f t="shared" si="25"/>
        <v>2005.49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12196.54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4.959999999999809</v>
      </c>
      <c r="C70" s="57">
        <f t="shared" si="26"/>
        <v>0.44149999999990541</v>
      </c>
      <c r="D70" s="57">
        <f t="shared" si="26"/>
        <v>6.9999999999936335E-2</v>
      </c>
      <c r="E70" s="57">
        <f t="shared" si="26"/>
        <v>41.019999999999982</v>
      </c>
      <c r="F70" s="57">
        <f t="shared" si="26"/>
        <v>0.58699999999998909</v>
      </c>
      <c r="G70" s="57">
        <f t="shared" si="26"/>
        <v>28.509999999999877</v>
      </c>
      <c r="H70" s="57">
        <f t="shared" si="26"/>
        <v>2.7999999999999545</v>
      </c>
      <c r="I70" s="57">
        <f t="shared" si="26"/>
        <v>59.279999999999973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137.66849999999943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145</v>
      </c>
      <c r="F71" s="14"/>
      <c r="G71" s="14" t="s">
        <v>146</v>
      </c>
      <c r="H71" s="14"/>
      <c r="I71" s="14" t="s">
        <v>147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3092.91</v>
      </c>
      <c r="C12" s="26">
        <v>2743.83</v>
      </c>
      <c r="D12" s="26">
        <v>3925.42</v>
      </c>
      <c r="E12" s="26">
        <v>2196.91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11959.07</v>
      </c>
      <c r="AI12" s="26">
        <v>11959.88</v>
      </c>
      <c r="AJ12" s="69">
        <f>+AI12-AH12</f>
        <v>0.80999999999949068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179</v>
      </c>
      <c r="C15" s="23">
        <v>265.7</v>
      </c>
      <c r="D15" s="23">
        <v>327.14999999999998</v>
      </c>
      <c r="E15" s="23">
        <v>132.55000000000001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904.39999999999986</v>
      </c>
    </row>
    <row r="16" spans="1:36" s="32" customFormat="1" x14ac:dyDescent="0.25">
      <c r="A16" s="30" t="s">
        <v>20</v>
      </c>
      <c r="B16" s="31">
        <v>249</v>
      </c>
      <c r="C16" s="31">
        <v>209</v>
      </c>
      <c r="D16" s="31">
        <v>392</v>
      </c>
      <c r="E16" s="31">
        <v>207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1057</v>
      </c>
      <c r="AJ16" s="70"/>
    </row>
    <row r="17" spans="1:36" s="47" customFormat="1" x14ac:dyDescent="0.25">
      <c r="A17" s="46" t="s">
        <v>27</v>
      </c>
      <c r="B17" s="22">
        <f>B16*$B$8</f>
        <v>1132.95</v>
      </c>
      <c r="C17" s="22">
        <f>C16*$B$8</f>
        <v>950.94999999999993</v>
      </c>
      <c r="D17" s="22">
        <f t="shared" ref="D17:AG17" si="2">D16*$B$8</f>
        <v>1783.6</v>
      </c>
      <c r="E17" s="22">
        <f t="shared" si="2"/>
        <v>941.84999999999991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4809.3500000000004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249</v>
      </c>
      <c r="C22" s="20">
        <f t="shared" ref="C22:AG23" si="5">+C16+C18+C20</f>
        <v>209</v>
      </c>
      <c r="D22" s="20">
        <f t="shared" si="5"/>
        <v>392</v>
      </c>
      <c r="E22" s="20">
        <f t="shared" si="5"/>
        <v>207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1057</v>
      </c>
    </row>
    <row r="23" spans="1:36" s="47" customFormat="1" x14ac:dyDescent="0.25">
      <c r="A23" s="48" t="s">
        <v>26</v>
      </c>
      <c r="B23" s="19">
        <f>+B17+B19+B21</f>
        <v>1132.95</v>
      </c>
      <c r="C23" s="19">
        <f t="shared" si="5"/>
        <v>950.94999999999993</v>
      </c>
      <c r="D23" s="19">
        <f t="shared" si="5"/>
        <v>1783.6</v>
      </c>
      <c r="E23" s="19">
        <f t="shared" si="5"/>
        <v>941.84999999999991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4809.3500000000004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9.16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9.16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41.677999999999997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41.677999999999997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9.16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41.677999999999997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41.677999999999997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1180.45</v>
      </c>
      <c r="C49" s="44">
        <v>1083.3599999999999</v>
      </c>
      <c r="D49" s="44">
        <v>1417.12</v>
      </c>
      <c r="E49" s="44">
        <v>752.79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4433.7199999999993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588.94000000000005</v>
      </c>
      <c r="C53" s="44">
        <v>406.67</v>
      </c>
      <c r="D53" s="44">
        <v>403.43</v>
      </c>
      <c r="E53" s="44">
        <v>328.05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1727.0900000000001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14.67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14.67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3096.01</v>
      </c>
      <c r="C64" s="53">
        <f t="shared" ref="C64:AG64" si="21">+C15+C23+C31+C39+C47+C48+C49+C50+C51+C52+C53+C54+C55+C56+C57+C58+C59+C60+C61+C62+C63</f>
        <v>2706.68</v>
      </c>
      <c r="D64" s="53">
        <f t="shared" si="21"/>
        <v>3931.2999999999997</v>
      </c>
      <c r="E64" s="53">
        <f t="shared" si="21"/>
        <v>2196.9180000000001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11930.907999999999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3092.91</v>
      </c>
      <c r="C67" s="57">
        <f t="shared" ref="C67:L67" si="23">C12</f>
        <v>2743.83</v>
      </c>
      <c r="D67" s="57">
        <f t="shared" si="23"/>
        <v>3925.42</v>
      </c>
      <c r="E67" s="57">
        <f t="shared" si="23"/>
        <v>2196.91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11959.07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3092.91</v>
      </c>
      <c r="C69" s="59">
        <f t="shared" ref="C69:AG69" si="25">+C67+C68</f>
        <v>2743.83</v>
      </c>
      <c r="D69" s="59">
        <f t="shared" si="25"/>
        <v>3925.42</v>
      </c>
      <c r="E69" s="59">
        <f t="shared" si="25"/>
        <v>2196.91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11959.07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3.1000000000003638</v>
      </c>
      <c r="C70" s="57">
        <f t="shared" si="26"/>
        <v>-37.150000000000091</v>
      </c>
      <c r="D70" s="57">
        <f t="shared" si="26"/>
        <v>5.8799999999996544</v>
      </c>
      <c r="E70" s="57">
        <f t="shared" si="26"/>
        <v>8.0000000002655725E-3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-28.161999999999807</v>
      </c>
    </row>
    <row r="71" spans="1:34" ht="107.25" customHeight="1" x14ac:dyDescent="0.25">
      <c r="A71" s="77" t="s">
        <v>96</v>
      </c>
      <c r="B71" s="14"/>
      <c r="C71" s="14" t="s">
        <v>148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1122.1500000000001</v>
      </c>
      <c r="C12" s="26">
        <v>466.2</v>
      </c>
      <c r="D12" s="26">
        <v>972.93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2561.2800000000002</v>
      </c>
      <c r="AI12" s="26">
        <v>2561.2800000000002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12</v>
      </c>
      <c r="AI13" s="26"/>
      <c r="AJ13" s="69">
        <f>+AI13-AH13</f>
        <v>-12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8.4</v>
      </c>
      <c r="C15" s="23">
        <v>13.5</v>
      </c>
      <c r="D15" s="23">
        <v>23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44.9</v>
      </c>
    </row>
    <row r="16" spans="1:36" s="32" customFormat="1" x14ac:dyDescent="0.25">
      <c r="A16" s="30" t="s">
        <v>20</v>
      </c>
      <c r="B16" s="31">
        <v>101</v>
      </c>
      <c r="C16" s="31">
        <v>35</v>
      </c>
      <c r="D16" s="31">
        <v>94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230</v>
      </c>
      <c r="AJ16" s="70"/>
    </row>
    <row r="17" spans="1:36" s="47" customFormat="1" x14ac:dyDescent="0.25">
      <c r="A17" s="46" t="s">
        <v>27</v>
      </c>
      <c r="B17" s="22">
        <f>B16*$B$8</f>
        <v>459.54999999999995</v>
      </c>
      <c r="C17" s="22">
        <f>C16*$B$8</f>
        <v>159.25</v>
      </c>
      <c r="D17" s="22">
        <f t="shared" ref="D17:AG17" si="2">D16*$B$8</f>
        <v>427.7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1046.5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101</v>
      </c>
      <c r="C22" s="20">
        <f t="shared" ref="C22:AG23" si="5">+C16+C18+C20</f>
        <v>35</v>
      </c>
      <c r="D22" s="20">
        <f t="shared" si="5"/>
        <v>94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230</v>
      </c>
    </row>
    <row r="23" spans="1:36" s="47" customFormat="1" x14ac:dyDescent="0.25">
      <c r="A23" s="48" t="s">
        <v>26</v>
      </c>
      <c r="B23" s="19">
        <f>+B17+B19+B21</f>
        <v>459.54999999999995</v>
      </c>
      <c r="C23" s="19">
        <f t="shared" si="5"/>
        <v>159.25</v>
      </c>
      <c r="D23" s="19">
        <f t="shared" si="5"/>
        <v>427.7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1046.5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2.99</v>
      </c>
      <c r="C32" s="36">
        <v>2.75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5.74</v>
      </c>
    </row>
    <row r="33" spans="1:34" s="47" customFormat="1" x14ac:dyDescent="0.25">
      <c r="A33" s="46" t="s">
        <v>35</v>
      </c>
      <c r="B33" s="22">
        <f>B32*$B$8</f>
        <v>13.6045</v>
      </c>
      <c r="C33" s="22">
        <f t="shared" ref="C33:AG33" si="12">C32*$B$8</f>
        <v>12.512499999999999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26.116999999999997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2.99</v>
      </c>
      <c r="C38" s="20">
        <f t="shared" ref="C38:AG39" si="15">+C32+C34+C36</f>
        <v>2.75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5.74</v>
      </c>
    </row>
    <row r="39" spans="1:34" s="47" customFormat="1" x14ac:dyDescent="0.25">
      <c r="A39" s="48" t="s">
        <v>42</v>
      </c>
      <c r="B39" s="19">
        <f>+B33+B35+B37</f>
        <v>13.6045</v>
      </c>
      <c r="C39" s="19">
        <f t="shared" si="15"/>
        <v>12.512499999999999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26.116999999999997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617.14</v>
      </c>
      <c r="C49" s="44">
        <v>296.01</v>
      </c>
      <c r="D49" s="44">
        <v>467.92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1381.07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38.89</v>
      </c>
      <c r="C53" s="44">
        <v>40.39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79.28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55.51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55.51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1137.5844999999999</v>
      </c>
      <c r="C64" s="53">
        <f t="shared" ref="C64:AG64" si="21">+C15+C23+C31+C39+C47+C48+C49+C50+C51+C52+C53+C54+C55+C56+C57+C58+C59+C60+C61+C62+C63</f>
        <v>521.66250000000002</v>
      </c>
      <c r="D64" s="53">
        <f t="shared" si="21"/>
        <v>974.13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2633.377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1122.1500000000001</v>
      </c>
      <c r="C67" s="57">
        <f t="shared" ref="C67:L67" si="23">C12</f>
        <v>466.2</v>
      </c>
      <c r="D67" s="57">
        <f t="shared" si="23"/>
        <v>972.93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2561.2800000000002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1134.1500000000001</v>
      </c>
      <c r="C69" s="59">
        <f t="shared" ref="C69:AG69" si="25">+C67+C68</f>
        <v>466.2</v>
      </c>
      <c r="D69" s="59">
        <f t="shared" si="25"/>
        <v>972.93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2573.2800000000002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3.4344999999998436</v>
      </c>
      <c r="C70" s="57">
        <f t="shared" si="26"/>
        <v>55.462500000000034</v>
      </c>
      <c r="D70" s="57">
        <f t="shared" si="26"/>
        <v>1.2000000000000455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60.096999999999923</v>
      </c>
    </row>
    <row r="71" spans="1:34" ht="102.75" customHeight="1" x14ac:dyDescent="0.25">
      <c r="A71" s="77" t="s">
        <v>96</v>
      </c>
      <c r="B71" s="14"/>
      <c r="C71" s="14" t="s">
        <v>149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AF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598.34</v>
      </c>
      <c r="C12" s="26">
        <v>407.12</v>
      </c>
      <c r="D12" s="26">
        <v>3503.2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4508.66</v>
      </c>
      <c r="AI12" s="26">
        <v>4508.66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8.8000000000000007</v>
      </c>
      <c r="C15" s="23">
        <v>20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28.8</v>
      </c>
    </row>
    <row r="16" spans="1:36" s="32" customFormat="1" x14ac:dyDescent="0.25">
      <c r="A16" s="30" t="s">
        <v>20</v>
      </c>
      <c r="B16" s="31">
        <v>55</v>
      </c>
      <c r="C16" s="31">
        <v>52</v>
      </c>
      <c r="D16" s="31">
        <v>597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704</v>
      </c>
      <c r="AJ16" s="70"/>
    </row>
    <row r="17" spans="1:36" s="47" customFormat="1" x14ac:dyDescent="0.25">
      <c r="A17" s="46" t="s">
        <v>27</v>
      </c>
      <c r="B17" s="22">
        <f>B16*$B$8</f>
        <v>252.45</v>
      </c>
      <c r="C17" s="22">
        <f>C16*$B$8</f>
        <v>238.68</v>
      </c>
      <c r="D17" s="22">
        <f t="shared" ref="D17:AG17" si="2">D16*$B$8</f>
        <v>2740.23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3231.36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55</v>
      </c>
      <c r="C22" s="20">
        <f t="shared" ref="C22:AG23" si="5">+C16+C18+C20</f>
        <v>52</v>
      </c>
      <c r="D22" s="20">
        <f t="shared" si="5"/>
        <v>597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704</v>
      </c>
    </row>
    <row r="23" spans="1:36" s="47" customFormat="1" x14ac:dyDescent="0.25">
      <c r="A23" s="48" t="s">
        <v>26</v>
      </c>
      <c r="B23" s="19">
        <f>+B17+B19+B21</f>
        <v>252.45</v>
      </c>
      <c r="C23" s="19">
        <f t="shared" si="5"/>
        <v>238.68</v>
      </c>
      <c r="D23" s="19">
        <f t="shared" si="5"/>
        <v>2740.23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3231.36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15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68.849999999999994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68.849999999999994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15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68.849999999999994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68.849999999999994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294.45999999999998</v>
      </c>
      <c r="C49" s="44">
        <v>155.07</v>
      </c>
      <c r="D49" s="44">
        <v>793.29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1242.82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43.96</v>
      </c>
      <c r="C53" s="44"/>
      <c r="D53" s="44">
        <v>21.5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65.460000000000008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22.94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22.94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599.67000000000007</v>
      </c>
      <c r="C64" s="53">
        <f t="shared" ref="C64:AG64" si="21">+C15+C23+C31+C39+C47+C48+C49+C50+C51+C52+C53+C54+C55+C56+C57+C58+C59+C60+C61+C62+C63</f>
        <v>413.75</v>
      </c>
      <c r="D64" s="53">
        <f t="shared" si="21"/>
        <v>3646.81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4660.2299999999996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598.34</v>
      </c>
      <c r="C67" s="57">
        <f t="shared" ref="C67:L67" si="23">C12</f>
        <v>407.12</v>
      </c>
      <c r="D67" s="57">
        <f t="shared" si="23"/>
        <v>3503.2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4508.66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598.34</v>
      </c>
      <c r="C69" s="59">
        <f t="shared" ref="C69:AG69" si="25">+C67+C68</f>
        <v>407.12</v>
      </c>
      <c r="D69" s="59">
        <f t="shared" si="25"/>
        <v>3503.2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4508.66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1.3300000000000409</v>
      </c>
      <c r="C70" s="57">
        <f t="shared" si="26"/>
        <v>6.6299999999999955</v>
      </c>
      <c r="D70" s="57">
        <f t="shared" si="26"/>
        <v>143.61000000000013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151.57000000000016</v>
      </c>
    </row>
    <row r="71" spans="1:34" ht="96" customHeight="1" x14ac:dyDescent="0.25">
      <c r="A71" s="77" t="s">
        <v>96</v>
      </c>
      <c r="B71" s="14"/>
      <c r="C71" s="14"/>
      <c r="D71" s="14" t="s">
        <v>150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AF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44590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1926.88</v>
      </c>
      <c r="C12" s="26">
        <v>1835.69</v>
      </c>
      <c r="D12" s="26">
        <v>2434.65</v>
      </c>
      <c r="E12" s="26">
        <v>2607.29</v>
      </c>
      <c r="F12" s="26">
        <v>1486.9</v>
      </c>
      <c r="G12" s="26">
        <v>2352.6799999999998</v>
      </c>
      <c r="H12" s="26">
        <v>2214.17</v>
      </c>
      <c r="I12" s="26">
        <v>2366.33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17224.59</v>
      </c>
      <c r="AI12" s="26">
        <v>17224.59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84.7</v>
      </c>
      <c r="D15" s="23">
        <v>149</v>
      </c>
      <c r="E15" s="23">
        <v>85.9</v>
      </c>
      <c r="F15" s="23"/>
      <c r="G15" s="23">
        <v>97.55</v>
      </c>
      <c r="H15" s="23">
        <v>42.1</v>
      </c>
      <c r="I15" s="23">
        <v>236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695.25</v>
      </c>
    </row>
    <row r="16" spans="1:36" s="32" customFormat="1" x14ac:dyDescent="0.25">
      <c r="A16" s="30" t="s">
        <v>20</v>
      </c>
      <c r="B16" s="31">
        <v>242</v>
      </c>
      <c r="C16" s="31">
        <v>234</v>
      </c>
      <c r="D16" s="31">
        <v>235</v>
      </c>
      <c r="E16" s="31">
        <v>261</v>
      </c>
      <c r="F16" s="31">
        <v>105</v>
      </c>
      <c r="G16" s="31">
        <v>210</v>
      </c>
      <c r="H16" s="31">
        <v>123</v>
      </c>
      <c r="I16" s="31">
        <v>381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1791</v>
      </c>
      <c r="AJ16" s="70"/>
    </row>
    <row r="17" spans="1:36" s="47" customFormat="1" x14ac:dyDescent="0.25">
      <c r="A17" s="46" t="s">
        <v>27</v>
      </c>
      <c r="B17" s="22">
        <f>B16*$B$8</f>
        <v>1101.0999999999999</v>
      </c>
      <c r="C17" s="22">
        <f>C16*$B$8</f>
        <v>1064.7</v>
      </c>
      <c r="D17" s="22">
        <f t="shared" ref="D17:AG17" si="2">D16*$B$8</f>
        <v>1069.25</v>
      </c>
      <c r="E17" s="22">
        <f t="shared" si="2"/>
        <v>1187.55</v>
      </c>
      <c r="F17" s="22">
        <f t="shared" si="2"/>
        <v>477.75</v>
      </c>
      <c r="G17" s="22">
        <f t="shared" si="2"/>
        <v>955.5</v>
      </c>
      <c r="H17" s="22">
        <f t="shared" si="2"/>
        <v>559.65</v>
      </c>
      <c r="I17" s="22">
        <f t="shared" si="2"/>
        <v>1733.55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8149.05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242</v>
      </c>
      <c r="C22" s="20">
        <f t="shared" ref="C22:AG23" si="5">+C16+C18+C20</f>
        <v>234</v>
      </c>
      <c r="D22" s="20">
        <f t="shared" si="5"/>
        <v>235</v>
      </c>
      <c r="E22" s="20">
        <f t="shared" si="5"/>
        <v>261</v>
      </c>
      <c r="F22" s="20">
        <f t="shared" si="5"/>
        <v>105</v>
      </c>
      <c r="G22" s="20">
        <f t="shared" si="5"/>
        <v>210</v>
      </c>
      <c r="H22" s="20">
        <f t="shared" si="5"/>
        <v>123</v>
      </c>
      <c r="I22" s="20">
        <f t="shared" si="5"/>
        <v>381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1791</v>
      </c>
    </row>
    <row r="23" spans="1:36" s="47" customFormat="1" x14ac:dyDescent="0.25">
      <c r="A23" s="48" t="s">
        <v>26</v>
      </c>
      <c r="B23" s="19">
        <f>+B17+B19+B21</f>
        <v>1101.0999999999999</v>
      </c>
      <c r="C23" s="19">
        <f t="shared" si="5"/>
        <v>1064.7</v>
      </c>
      <c r="D23" s="19">
        <f t="shared" si="5"/>
        <v>1069.25</v>
      </c>
      <c r="E23" s="19">
        <f t="shared" si="5"/>
        <v>1187.55</v>
      </c>
      <c r="F23" s="19">
        <f t="shared" si="5"/>
        <v>477.75</v>
      </c>
      <c r="G23" s="19">
        <f t="shared" si="5"/>
        <v>955.5</v>
      </c>
      <c r="H23" s="19">
        <f t="shared" si="5"/>
        <v>559.65</v>
      </c>
      <c r="I23" s="19">
        <f t="shared" si="5"/>
        <v>1733.55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8149.05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405.49</v>
      </c>
      <c r="C49" s="44">
        <v>455.74</v>
      </c>
      <c r="D49" s="44"/>
      <c r="E49" s="44"/>
      <c r="F49" s="44"/>
      <c r="G49" s="44">
        <v>1145.67</v>
      </c>
      <c r="H49" s="44">
        <v>1615.38</v>
      </c>
      <c r="I49" s="44">
        <v>401.86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4024.1400000000003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765.64</v>
      </c>
      <c r="E52" s="44">
        <v>993.51</v>
      </c>
      <c r="F52" s="44">
        <v>933.46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2692.61</v>
      </c>
    </row>
    <row r="53" spans="1:34" x14ac:dyDescent="0.25">
      <c r="A53" s="17" t="s">
        <v>18</v>
      </c>
      <c r="B53" s="44">
        <v>430.12</v>
      </c>
      <c r="C53" s="44">
        <v>218.52</v>
      </c>
      <c r="D53" s="44">
        <v>455.1</v>
      </c>
      <c r="E53" s="44">
        <v>346.2</v>
      </c>
      <c r="F53" s="44">
        <v>80.66</v>
      </c>
      <c r="G53" s="44">
        <v>156.12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1686.7200000000003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17.11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1936.71</v>
      </c>
      <c r="C64" s="53">
        <f t="shared" ref="C64:AG64" si="21">+C15+C23+C31+C39+C47+C48+C49+C50+C51+C52+C53+C54+C55+C56+C57+C58+C59+C60+C61+C62+C63</f>
        <v>1840.77</v>
      </c>
      <c r="D64" s="53">
        <f t="shared" si="21"/>
        <v>2438.9899999999998</v>
      </c>
      <c r="E64" s="53">
        <f t="shared" si="21"/>
        <v>2613.16</v>
      </c>
      <c r="F64" s="53">
        <f t="shared" si="21"/>
        <v>1491.8700000000001</v>
      </c>
      <c r="G64" s="53">
        <f t="shared" si="21"/>
        <v>2354.84</v>
      </c>
      <c r="H64" s="53">
        <f t="shared" si="21"/>
        <v>2217.13</v>
      </c>
      <c r="I64" s="53">
        <f t="shared" si="21"/>
        <v>2371.41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17264.88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1926.88</v>
      </c>
      <c r="C67" s="57">
        <f t="shared" ref="C67:L67" si="23">C12</f>
        <v>1835.69</v>
      </c>
      <c r="D67" s="57">
        <f t="shared" si="23"/>
        <v>2434.65</v>
      </c>
      <c r="E67" s="57">
        <f t="shared" si="23"/>
        <v>2607.29</v>
      </c>
      <c r="F67" s="57">
        <f t="shared" si="23"/>
        <v>1486.9</v>
      </c>
      <c r="G67" s="57">
        <f t="shared" si="23"/>
        <v>2352.6799999999998</v>
      </c>
      <c r="H67" s="57">
        <f t="shared" si="23"/>
        <v>2214.17</v>
      </c>
      <c r="I67" s="57">
        <f t="shared" si="23"/>
        <v>2366.33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17224.59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1926.88</v>
      </c>
      <c r="C69" s="59">
        <f t="shared" ref="C69:AG69" si="25">+C67+C68</f>
        <v>1835.69</v>
      </c>
      <c r="D69" s="59">
        <f t="shared" si="25"/>
        <v>2434.65</v>
      </c>
      <c r="E69" s="59">
        <f t="shared" si="25"/>
        <v>2607.29</v>
      </c>
      <c r="F69" s="59">
        <f t="shared" si="25"/>
        <v>1486.9</v>
      </c>
      <c r="G69" s="59">
        <f t="shared" si="25"/>
        <v>2352.6799999999998</v>
      </c>
      <c r="H69" s="59">
        <f t="shared" si="25"/>
        <v>2214.17</v>
      </c>
      <c r="I69" s="59">
        <f t="shared" si="25"/>
        <v>2366.33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17224.59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9.8299999999999272</v>
      </c>
      <c r="C70" s="57">
        <f t="shared" si="26"/>
        <v>5.0799999999999272</v>
      </c>
      <c r="D70" s="57">
        <f t="shared" si="26"/>
        <v>4.3399999999996908</v>
      </c>
      <c r="E70" s="57">
        <f t="shared" si="26"/>
        <v>5.8699999999998909</v>
      </c>
      <c r="F70" s="57">
        <f t="shared" si="26"/>
        <v>4.9700000000000273</v>
      </c>
      <c r="G70" s="57">
        <f t="shared" si="26"/>
        <v>2.1600000000003092</v>
      </c>
      <c r="H70" s="57">
        <f t="shared" si="26"/>
        <v>2.9600000000000364</v>
      </c>
      <c r="I70" s="57">
        <f t="shared" si="26"/>
        <v>5.0799999999999272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40.289999999999736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2022-01-30T15:37:05Z</dcterms:modified>
</cp:coreProperties>
</file>