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xr:revisionPtr revIDLastSave="0" documentId="13_ncr:1_{12C14551-0BAA-4B63-9DEE-144C1EF4ED85}" xr6:coauthVersionLast="47" xr6:coauthVersionMax="47" xr10:uidLastSave="{00000000-0000-0000-0000-000000000000}"/>
  <bookViews>
    <workbookView xWindow="30" yWindow="45" windowWidth="15360" windowHeight="1074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G69" i="150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AH23" i="149" s="1"/>
  <c r="F11" i="145" s="1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Y64" i="150"/>
  <c r="Y70" i="150" s="1"/>
  <c r="I64" i="150"/>
  <c r="I70" i="150" s="1"/>
  <c r="AC64" i="150"/>
  <c r="AC70" i="150" s="1"/>
  <c r="U64" i="150"/>
  <c r="U70" i="150" s="1"/>
  <c r="M64" i="150"/>
  <c r="M70" i="150" s="1"/>
  <c r="E64" i="150"/>
  <c r="E70" i="150" s="1"/>
  <c r="AG64" i="149"/>
  <c r="AG70" i="149" s="1"/>
  <c r="Q64" i="149"/>
  <c r="Q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B39" i="40"/>
  <c r="AD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C69" i="40" l="1"/>
  <c r="AA64" i="40"/>
  <c r="AA70" i="40" s="1"/>
  <c r="AE64" i="40"/>
  <c r="AE70" i="40" s="1"/>
  <c r="D69" i="40"/>
  <c r="P47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AH69" i="40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K47" i="40"/>
  <c r="B38" i="40"/>
  <c r="I23" i="40" l="1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<sst xmlns="http://schemas.openxmlformats.org/spreadsheetml/2006/main" count="799" uniqueCount="168">
  <si>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</si>
  <si>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</si>
  <si>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</si>
  <si>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</si>
  <si>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</si>
  <si>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</si>
  <si>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</si>
  <si>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</si>
  <si>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</si>
  <si>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</si>
  <si>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</si>
  <si>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</si>
  <si>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</si>
  <si>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</si>
  <si>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</si>
  <si>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</si>
  <si>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</si>
  <si>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</si>
  <si>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</si>
  <si>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</si>
  <si>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</si>
  <si>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</si>
  <si>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</si>
  <si>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</si>
  <si>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</si>
  <si>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</si>
  <si>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</si>
  <si>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</si>
  <si>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</si>
  <si>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</si>
  <si>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</si>
  <si>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</si>
  <si>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</si>
  <si>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</si>
  <si>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</si>
  <si>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</si>
  <si>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</si>
  <si>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</si>
  <si>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</si>
  <si>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</si>
  <si>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</si>
  <si>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</si>
  <si>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</si>
  <si>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</si>
  <si>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</si>
  <si>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</si>
  <si>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</si>
  <si>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</si>
  <si>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</si>
  <si>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</si>
  <si>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</si>
  <si>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</si>
  <si>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</si>
  <si>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</si>
  <si>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</si>
  <si>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</si>
  <si>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</si>
  <si>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</si>
  <si>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</si>
  <si>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</si>
  <si>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</si>
  <si>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</si>
  <si>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</si>
  <si>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</si>
  <si>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</si>
  <si>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</si>
  <si>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</si>
  <si>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</si>
  <si>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</si>
  <si>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</si>
  <si>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</si>
  <si>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</si>
  <si>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</si>
  <si>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</si>
  <si>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</si>
  <si>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</si>
  <si>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</si>
  <si>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</si>
  <si>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</si>
  <si>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</si>
  <si>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</si>
  <si>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</si>
  <si>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</si>
  <si>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</si>
  <si>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</si>
  <si>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</si>
  <si>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</si>
  <si>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</si>
  <si>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</si>
  <si>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</si>
  <si>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</si>
  <si>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</si>
  <si>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</si>
  <si>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</si>
  <si>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</si>
  <si>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</si>
  <si>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</si>
  <si>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</si>
  <si>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</si>
  <si>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</si>
  <si>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</si>
  <si>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</si>
  <si>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</si>
  <si>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</si>
  <si>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</si>
  <si>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</si>
  <si>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</si>
  <si>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</si>
  <si>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</si>
  <si>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</si>
  <si>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</si>
  <si>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</si>
  <si>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</si>
  <si>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</si>
  <si>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</si>
  <si>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</si>
  <si>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</si>
  <si>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</si>
  <si>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</si>
  <si>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</si>
  <si>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</si>
  <si>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21.00</t>
  </si>
  <si>
    <t>FALTANTE DE 20$</t>
  </si>
  <si>
    <t>EFECTIVO MAL</t>
  </si>
  <si>
    <t>CARGADO</t>
  </si>
  <si>
    <t>R/F 8.50</t>
  </si>
  <si>
    <t>R/F 78.60</t>
  </si>
  <si>
    <t>R/F 74.40</t>
  </si>
  <si>
    <t>R/F 75.00</t>
  </si>
  <si>
    <t>R/F 58.50</t>
  </si>
  <si>
    <t>R/F 16.10</t>
  </si>
  <si>
    <t>SOBRANTE DE 1$</t>
  </si>
  <si>
    <t>R/F 15.00</t>
  </si>
  <si>
    <t>MAL REGISTRO 0.01$</t>
  </si>
  <si>
    <t>R/F 6.30</t>
  </si>
  <si>
    <t>SOBRANTE ES FALTAN</t>
  </si>
  <si>
    <t>TE DE CAJA 07</t>
  </si>
  <si>
    <t>R/F 62.50</t>
  </si>
  <si>
    <t xml:space="preserve">MAL REGISTRO DE </t>
  </si>
  <si>
    <t>ZELLE X DEBITO</t>
  </si>
  <si>
    <t>R/F 9.50</t>
  </si>
  <si>
    <t>FALTANTE DE 51 BS</t>
  </si>
  <si>
    <t xml:space="preserve">ESSOBRANTE DE </t>
  </si>
  <si>
    <t>CAJA 12</t>
  </si>
  <si>
    <t>R/F 14.00</t>
  </si>
  <si>
    <t>SOBRANTE DE 51BS ES</t>
  </si>
  <si>
    <t>FALTANTE DE CAJA 10D</t>
  </si>
  <si>
    <t>R/F 9.00</t>
  </si>
  <si>
    <t>R/F 36.50</t>
  </si>
  <si>
    <t>FALTANTE EFECTIVO</t>
  </si>
  <si>
    <t>R/F 20.00</t>
  </si>
  <si>
    <t>R/F 33.00</t>
  </si>
  <si>
    <t>EFECTIVO NO CARAG.</t>
  </si>
  <si>
    <t>R/F 16.50</t>
  </si>
  <si>
    <t>NOTA DE CREDITO DE</t>
  </si>
  <si>
    <t>253$</t>
  </si>
  <si>
    <t>R/F 34.50</t>
  </si>
  <si>
    <t>R/F 62.00</t>
  </si>
  <si>
    <t>R/F 0.50</t>
  </si>
  <si>
    <t>R/F 2.50</t>
  </si>
  <si>
    <t>R/F 89.50</t>
  </si>
  <si>
    <t>R/F 30.50</t>
  </si>
  <si>
    <t>R/F 13.50</t>
  </si>
  <si>
    <t>R/F 17.50</t>
  </si>
  <si>
    <t>LAGUNETICA</t>
  </si>
  <si>
    <t>NOTA DE CREDITO 5$</t>
  </si>
  <si>
    <t>R/F 14.50</t>
  </si>
  <si>
    <t>FALTANTE DE 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</si>
</sst>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70961.00999999998</v>
      </c>
      <c r="C2" s="43">
        <f>MODELO!AH12</f>
        <v>26030.010000000002</v>
      </c>
      <c r="D2" s="43">
        <f>EXQUISITECES!AH12</f>
        <v>11886.06</v>
      </c>
      <c r="E2" s="43">
        <f>HOYADA!AH12</f>
        <v>7889.3</v>
      </c>
      <c r="F2" s="43">
        <f>FARMASTOP!AH12</f>
        <v>1876.77</v>
      </c>
      <c r="G2" s="43">
        <f>BOCAS!AH12</f>
        <v>2318.6099999999997</v>
      </c>
      <c r="H2" s="43">
        <f>LAGUNETICA!AH12</f>
        <v>17819.879999999997</v>
      </c>
      <c r="I2" s="43">
        <f>SANANTONIO!AH12</f>
        <v>0</v>
      </c>
      <c r="J2" s="43">
        <f>SUM(B2:I2)</f>
        <v>138781.63999999998</v>
      </c>
    </row>
    <row r="3" spans="1:10" x14ac:dyDescent="0.25">
      <c r="A3" s="46" t="s">
        <v>0</v>
      </c>
      <c r="B3" s="43">
        <f>AUTOMERCADO!AH15</f>
        <v>917.1</v>
      </c>
      <c r="C3" s="43">
        <f>MODELO!AH15</f>
        <v>274</v>
      </c>
      <c r="D3" s="43">
        <f>EXQUISITECES!AH15</f>
        <v>298.2</v>
      </c>
      <c r="E3" s="43">
        <f>HOYADA!AH15</f>
        <v>703.8</v>
      </c>
      <c r="F3" s="43">
        <f>FARMASTOP!AH15</f>
        <v>25.5</v>
      </c>
      <c r="G3" s="43">
        <f>BOCAS!AH15</f>
        <v>27</v>
      </c>
      <c r="H3" s="43">
        <f>LAGUNETICA!AH15</f>
        <v>876.85</v>
      </c>
      <c r="I3" s="43">
        <f>SANANTONIO!AH15</f>
        <v>0</v>
      </c>
      <c r="J3" s="43">
        <f t="shared" ref="J3:J52" si="0">SUM(B3:I3)</f>
        <v>3122.45</v>
      </c>
    </row>
    <row r="4" spans="1:10" x14ac:dyDescent="0.25">
      <c r="A4" s="73" t="s">
        <v>20</v>
      </c>
      <c r="B4" s="43">
        <f>AUTOMERCADO!AH16</f>
        <v>8320</v>
      </c>
      <c r="C4" s="43">
        <f>MODELO!AH16</f>
        <v>2756</v>
      </c>
      <c r="D4" s="43">
        <f>EXQUISITECES!AH16</f>
        <v>1407</v>
      </c>
      <c r="E4" s="43">
        <f>HOYADA!AH16</f>
        <v>553</v>
      </c>
      <c r="F4" s="43">
        <f>FARMASTOP!AH16</f>
        <v>149</v>
      </c>
      <c r="G4" s="43">
        <f>BOCAS!AH16</f>
        <v>256</v>
      </c>
      <c r="H4" s="43">
        <f>LAGUNETICA!AH16</f>
        <v>1959</v>
      </c>
      <c r="I4" s="43">
        <f>SANANTONIO!AH16</f>
        <v>0</v>
      </c>
      <c r="J4" s="43">
        <f t="shared" si="0"/>
        <v>15400</v>
      </c>
    </row>
    <row r="5" spans="1:10" x14ac:dyDescent="0.25">
      <c r="A5" s="46" t="s">
        <v>27</v>
      </c>
      <c r="B5" s="43">
        <f>AUTOMERCADO!AH17</f>
        <v>37856</v>
      </c>
      <c r="C5" s="43">
        <f>MODELO!AH17</f>
        <v>12539.800000000001</v>
      </c>
      <c r="D5" s="43">
        <f>EXQUISITECES!AH17</f>
        <v>6401.85</v>
      </c>
      <c r="E5" s="43">
        <f>HOYADA!AH17</f>
        <v>2516.15</v>
      </c>
      <c r="F5" s="43">
        <f>FARMASTOP!AH17</f>
        <v>677.94999999999993</v>
      </c>
      <c r="G5" s="43">
        <f>BOCAS!AH17</f>
        <v>1175.04</v>
      </c>
      <c r="H5" s="43">
        <f>LAGUNETICA!AH17</f>
        <v>8913.4499999999989</v>
      </c>
      <c r="I5" s="43">
        <f>SANANTONIO!AH17</f>
        <v>0</v>
      </c>
      <c r="J5" s="43">
        <f t="shared" si="0"/>
        <v>70080.240000000005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8320</v>
      </c>
      <c r="C10" s="43">
        <f>MODELO!AH22</f>
        <v>2756</v>
      </c>
      <c r="D10" s="43">
        <f>EXQUISITECES!AH22</f>
        <v>1407</v>
      </c>
      <c r="E10" s="43">
        <f>HOYADA!AH22</f>
        <v>553</v>
      </c>
      <c r="F10" s="43">
        <f>FARMASTOP!AH22</f>
        <v>149</v>
      </c>
      <c r="G10" s="43">
        <f>BOCAS!AH22</f>
        <v>256</v>
      </c>
      <c r="H10" s="43">
        <f>LAGUNETICA!AH22</f>
        <v>1959</v>
      </c>
      <c r="I10" s="43">
        <f>SANANTONIO!AH22</f>
        <v>0</v>
      </c>
      <c r="J10" s="43">
        <f t="shared" si="0"/>
        <v>15400</v>
      </c>
    </row>
    <row r="11" spans="1:10" x14ac:dyDescent="0.25">
      <c r="A11" s="48" t="s">
        <v>26</v>
      </c>
      <c r="B11" s="43">
        <f>AUTOMERCADO!AH23</f>
        <v>37856</v>
      </c>
      <c r="C11" s="43">
        <f>MODELO!AH23</f>
        <v>12539.800000000001</v>
      </c>
      <c r="D11" s="43">
        <f>EXQUISITECES!AH23</f>
        <v>6401.85</v>
      </c>
      <c r="E11" s="43">
        <f>HOYADA!AH23</f>
        <v>2516.15</v>
      </c>
      <c r="F11" s="43">
        <f>FARMASTOP!AH23</f>
        <v>677.94999999999993</v>
      </c>
      <c r="G11" s="43">
        <f>BOCAS!AH23</f>
        <v>1175.04</v>
      </c>
      <c r="H11" s="43">
        <f>LAGUNETICA!AH23</f>
        <v>8913.4499999999989</v>
      </c>
      <c r="I11" s="43">
        <f>SANANTONIO!AH23</f>
        <v>0</v>
      </c>
      <c r="J11" s="43">
        <f t="shared" si="0"/>
        <v>70080.240000000005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5.5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5.5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25.024999999999999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25.024999999999999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5.5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5.5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25.024999999999999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25.024999999999999</v>
      </c>
    </row>
    <row r="20" spans="1:10" x14ac:dyDescent="0.25">
      <c r="A20" s="46" t="s">
        <v>34</v>
      </c>
      <c r="B20" s="43">
        <f>AUTOMERCADO!AH32</f>
        <v>1008.9499999999999</v>
      </c>
      <c r="C20" s="43">
        <f>MODELO!AH32</f>
        <v>33.57</v>
      </c>
      <c r="D20" s="43">
        <f>EXQUISITECES!AH32</f>
        <v>167.5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1210.02</v>
      </c>
    </row>
    <row r="21" spans="1:10" x14ac:dyDescent="0.25">
      <c r="A21" s="46" t="s">
        <v>35</v>
      </c>
      <c r="B21" s="43">
        <f>AUTOMERCADO!AH33</f>
        <v>4590.7224999999999</v>
      </c>
      <c r="C21" s="43">
        <f>MODELO!AH33</f>
        <v>152.74349999999998</v>
      </c>
      <c r="D21" s="43">
        <f>EXQUISITECES!AH33</f>
        <v>762.125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5505.5909999999994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1008.9499999999999</v>
      </c>
      <c r="C26" s="43">
        <f>MODELO!AH38</f>
        <v>33.57</v>
      </c>
      <c r="D26" s="43">
        <f>EXQUISITECES!AH38</f>
        <v>167.5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1210.02</v>
      </c>
    </row>
    <row r="27" spans="1:10" x14ac:dyDescent="0.25">
      <c r="A27" s="48" t="s">
        <v>42</v>
      </c>
      <c r="B27" s="43">
        <f>AUTOMERCADO!AH39</f>
        <v>4590.7224999999999</v>
      </c>
      <c r="C27" s="43">
        <f>MODELO!AH39</f>
        <v>152.74349999999998</v>
      </c>
      <c r="D27" s="43">
        <f>EXQUISITECES!AH39</f>
        <v>762.125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5505.5909999999994</v>
      </c>
    </row>
    <row r="28" spans="1:10" x14ac:dyDescent="0.25">
      <c r="A28" s="46" t="s">
        <v>43</v>
      </c>
      <c r="B28" s="43">
        <f>AUTOMERCADO!AH40</f>
        <v>392.3</v>
      </c>
      <c r="C28" s="43">
        <f>MODELO!AH40</f>
        <v>67.91</v>
      </c>
      <c r="D28" s="43">
        <f>EXQUISITECES!AH40</f>
        <v>0</v>
      </c>
      <c r="E28" s="43">
        <f>HOYADA!AH40</f>
        <v>17.690000000000001</v>
      </c>
      <c r="F28" s="43">
        <f>FARMASTOP!AH40</f>
        <v>9.98</v>
      </c>
      <c r="G28" s="43">
        <f>BOCAS!AH40</f>
        <v>9</v>
      </c>
      <c r="H28" s="43">
        <f>LAGUNETICA!AH40</f>
        <v>0</v>
      </c>
      <c r="I28" s="43">
        <f>SANANTONIO!AH40</f>
        <v>0</v>
      </c>
      <c r="J28" s="43">
        <f t="shared" si="0"/>
        <v>496.88000000000005</v>
      </c>
    </row>
    <row r="29" spans="1:10" x14ac:dyDescent="0.25">
      <c r="A29" s="46" t="s">
        <v>44</v>
      </c>
      <c r="B29" s="43">
        <f>AUTOMERCADO!AH41</f>
        <v>1784.9650000000001</v>
      </c>
      <c r="C29" s="43">
        <f>MODELO!AH41</f>
        <v>308.9905</v>
      </c>
      <c r="D29" s="43">
        <f>EXQUISITECES!AH41</f>
        <v>0</v>
      </c>
      <c r="E29" s="43">
        <f>HOYADA!AH41</f>
        <v>80.489500000000007</v>
      </c>
      <c r="F29" s="43">
        <f>FARMASTOP!AH41</f>
        <v>45.408999999999999</v>
      </c>
      <c r="G29" s="43">
        <f>BOCAS!AH41</f>
        <v>41.31</v>
      </c>
      <c r="H29" s="43">
        <f>LAGUNETICA!AH41</f>
        <v>0</v>
      </c>
      <c r="I29" s="43">
        <f>SANANTONIO!AH41</f>
        <v>0</v>
      </c>
      <c r="J29" s="43">
        <f t="shared" si="0"/>
        <v>2261.1640000000002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392.3</v>
      </c>
      <c r="C34" s="43">
        <f>MODELO!AH46</f>
        <v>67.91</v>
      </c>
      <c r="D34" s="43">
        <f>EXQUISITECES!AH46</f>
        <v>0</v>
      </c>
      <c r="E34" s="43">
        <f>HOYADA!AH46</f>
        <v>17.690000000000001</v>
      </c>
      <c r="F34" s="43">
        <f>FARMASTOP!AH46</f>
        <v>9.98</v>
      </c>
      <c r="G34" s="43">
        <f>BOCAS!AH46</f>
        <v>9</v>
      </c>
      <c r="H34" s="43">
        <f>LAGUNETICA!AH46</f>
        <v>0</v>
      </c>
      <c r="I34" s="43">
        <f>SANANTONIO!AH46</f>
        <v>0</v>
      </c>
      <c r="J34" s="43">
        <f t="shared" si="0"/>
        <v>496.88000000000005</v>
      </c>
    </row>
    <row r="35" spans="1:10" x14ac:dyDescent="0.25">
      <c r="A35" s="48" t="s">
        <v>48</v>
      </c>
      <c r="B35" s="43">
        <f>AUTOMERCADO!AH47</f>
        <v>1784.9650000000001</v>
      </c>
      <c r="C35" s="43">
        <f>MODELO!AH47</f>
        <v>308.9905</v>
      </c>
      <c r="D35" s="43">
        <f>EXQUISITECES!AH47</f>
        <v>0</v>
      </c>
      <c r="E35" s="43">
        <f>HOYADA!AH47</f>
        <v>80.489500000000007</v>
      </c>
      <c r="F35" s="43">
        <f>FARMASTOP!AH47</f>
        <v>45.408999999999999</v>
      </c>
      <c r="G35" s="43">
        <f>BOCAS!AH47</f>
        <v>41.31</v>
      </c>
      <c r="H35" s="43">
        <f>LAGUNETICA!AH47</f>
        <v>0</v>
      </c>
      <c r="I35" s="43">
        <f>SANANTONIO!AH47</f>
        <v>0</v>
      </c>
      <c r="J35" s="43">
        <f t="shared" si="0"/>
        <v>2261.1640000000002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20508.560000000001</v>
      </c>
      <c r="C37" s="43">
        <f>MODELO!AH49</f>
        <v>10101.359999999999</v>
      </c>
      <c r="D37" s="43">
        <f>EXQUISITECES!AH49</f>
        <v>3270.16</v>
      </c>
      <c r="E37" s="43">
        <f>HOYADA!AH49</f>
        <v>2894.4399999999996</v>
      </c>
      <c r="F37" s="43">
        <f>FARMASTOP!AH49</f>
        <v>1099.97</v>
      </c>
      <c r="G37" s="43">
        <f>BOCAS!AH49</f>
        <v>970.85</v>
      </c>
      <c r="H37" s="43">
        <f>LAGUNETICA!AH49</f>
        <v>3418.4700000000003</v>
      </c>
      <c r="I37" s="43">
        <f>SANANTONIO!AH49</f>
        <v>0</v>
      </c>
      <c r="J37" s="43">
        <f t="shared" si="0"/>
        <v>42263.810000000005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3248.8</v>
      </c>
      <c r="I40" s="43">
        <f>SANANTONIO!AH52</f>
        <v>0</v>
      </c>
      <c r="J40" s="43">
        <f t="shared" si="0"/>
        <v>3248.8</v>
      </c>
    </row>
    <row r="41" spans="1:10" x14ac:dyDescent="0.25">
      <c r="A41" s="74" t="s">
        <v>18</v>
      </c>
      <c r="B41" s="43">
        <f>AUTOMERCADO!AH53</f>
        <v>3384.4100000000003</v>
      </c>
      <c r="C41" s="43">
        <f>MODELO!AH53</f>
        <v>2251.0300000000002</v>
      </c>
      <c r="D41" s="43">
        <f>EXQUISITECES!AH53</f>
        <v>1105.9099999999999</v>
      </c>
      <c r="E41" s="43">
        <f>HOYADA!AH53</f>
        <v>1488.9099999999999</v>
      </c>
      <c r="F41" s="43">
        <f>FARMASTOP!AH53</f>
        <v>20.46</v>
      </c>
      <c r="G41" s="43">
        <f>BOCAS!AH53</f>
        <v>129.35</v>
      </c>
      <c r="H41" s="43">
        <f>LAGUNETICA!AH53</f>
        <v>1359.6</v>
      </c>
      <c r="I41" s="43">
        <f>SANANTONIO!AH53</f>
        <v>0</v>
      </c>
      <c r="J41" s="43">
        <f t="shared" si="0"/>
        <v>9739.67</v>
      </c>
    </row>
    <row r="42" spans="1:10" x14ac:dyDescent="0.25">
      <c r="A42" s="74" t="s">
        <v>114</v>
      </c>
      <c r="B42" s="43">
        <f>AUTOMERCADO!AH54</f>
        <v>19.12</v>
      </c>
      <c r="C42" s="43">
        <f>MODELO!AH54</f>
        <v>157.51</v>
      </c>
      <c r="D42" s="43">
        <f>EXQUISITECES!AH54</f>
        <v>15.12</v>
      </c>
      <c r="E42" s="43">
        <f>HOYADA!AH54</f>
        <v>155.61000000000001</v>
      </c>
      <c r="F42" s="43">
        <f>FARMASTOP!AH54</f>
        <v>0.95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348.31</v>
      </c>
    </row>
    <row r="43" spans="1:10" x14ac:dyDescent="0.25">
      <c r="A43" s="74" t="s">
        <v>52</v>
      </c>
      <c r="B43" s="43">
        <f>AUTOMERCADO!AH55</f>
        <v>2322.2299999999996</v>
      </c>
      <c r="C43" s="43">
        <f>MODELO!AH55</f>
        <v>504.17</v>
      </c>
      <c r="D43" s="43">
        <f>EXQUISITECES!AH55</f>
        <v>130.16</v>
      </c>
      <c r="E43" s="43">
        <f>HOYADA!AH55</f>
        <v>57.28</v>
      </c>
      <c r="F43" s="43">
        <f>FARMASTOP!AH55</f>
        <v>58.79</v>
      </c>
      <c r="G43" s="43">
        <f>BOCAS!AH55</f>
        <v>13.31</v>
      </c>
      <c r="H43" s="43">
        <f>LAGUNETICA!AH55</f>
        <v>8.2799999999999994</v>
      </c>
      <c r="I43" s="43">
        <f>SANANTONIO!AH55</f>
        <v>0</v>
      </c>
      <c r="J43" s="43">
        <f t="shared" si="0"/>
        <v>3094.22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71383.107499999998</v>
      </c>
      <c r="C52" s="75">
        <f>MODELO!AH64</f>
        <v>26314.629000000004</v>
      </c>
      <c r="D52" s="75">
        <f>EXQUISITECES!AH64</f>
        <v>11983.525</v>
      </c>
      <c r="E52" s="75">
        <f>HOYADA!AH64</f>
        <v>7896.6794999999984</v>
      </c>
      <c r="F52" s="75">
        <f>FARMASTOP!AH64</f>
        <v>1929.029</v>
      </c>
      <c r="G52" s="75">
        <f>BOCAS!AH64</f>
        <v>2356.8599999999997</v>
      </c>
      <c r="H52" s="75">
        <f>LAGUNETICA!AH64</f>
        <v>17825.45</v>
      </c>
      <c r="I52" s="75">
        <f>SANANTONIO!AH64</f>
        <v>0</v>
      </c>
      <c r="J52" s="75">
        <f t="shared" si="0"/>
        <v>139689.28</v>
      </c>
    </row>
    <row r="53" spans="1:10" x14ac:dyDescent="0.25">
      <c r="A53" s="56" t="s">
        <v>3</v>
      </c>
      <c r="B53" s="43">
        <f>B2</f>
        <v>70961.00999999998</v>
      </c>
      <c r="C53" s="43">
        <f t="shared" ref="C53:I53" si="1">C2</f>
        <v>26030.010000000002</v>
      </c>
      <c r="D53" s="43">
        <f t="shared" si="1"/>
        <v>11886.06</v>
      </c>
      <c r="E53" s="43">
        <f t="shared" si="1"/>
        <v>7889.3</v>
      </c>
      <c r="F53" s="43">
        <f t="shared" si="1"/>
        <v>1876.77</v>
      </c>
      <c r="G53" s="43">
        <f t="shared" si="1"/>
        <v>2318.6099999999997</v>
      </c>
      <c r="H53" s="43">
        <f t="shared" si="1"/>
        <v>17819.879999999997</v>
      </c>
      <c r="I53" s="43">
        <f t="shared" si="1"/>
        <v>0</v>
      </c>
      <c r="J53" s="43">
        <f>J2</f>
        <v>138781.63999999998</v>
      </c>
    </row>
    <row r="54" spans="1:10" x14ac:dyDescent="0.25">
      <c r="A54" s="58" t="s">
        <v>95</v>
      </c>
      <c r="B54" s="43">
        <f>+B52-B53</f>
        <v>422.09750000001804</v>
      </c>
      <c r="C54" s="43">
        <f t="shared" ref="C54:I54" si="2">+C52-C53</f>
        <v>284.61900000000242</v>
      </c>
      <c r="D54" s="43">
        <f t="shared" si="2"/>
        <v>97.465000000000146</v>
      </c>
      <c r="E54" s="43">
        <f t="shared" si="2"/>
        <v>7.3794999999981883</v>
      </c>
      <c r="F54" s="43">
        <f t="shared" si="2"/>
        <v>52.259000000000015</v>
      </c>
      <c r="G54" s="43">
        <f t="shared" si="2"/>
        <v>38.25</v>
      </c>
      <c r="H54" s="43">
        <f t="shared" si="2"/>
        <v>5.5700000000033469</v>
      </c>
      <c r="I54" s="43">
        <f t="shared" si="2"/>
        <v>0</v>
      </c>
      <c r="J54" s="43">
        <f>+J52-J53</f>
        <v>907.64000000001397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zoomScale="98" zoomScaleNormal="98" workbookViewId="0">
      <pane xSplit="1" ySplit="4" topLeftCell="AF43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66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71</v>
      </c>
      <c r="U11" s="5" t="s">
        <v>75</v>
      </c>
      <c r="V11" s="5" t="s">
        <v>76</v>
      </c>
      <c r="W11" s="5" t="s">
        <v>80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2783.75</v>
      </c>
      <c r="C12" s="26">
        <v>2707.9</v>
      </c>
      <c r="D12" s="26">
        <v>3799.06</v>
      </c>
      <c r="E12" s="26">
        <v>3801.06</v>
      </c>
      <c r="F12" s="26">
        <v>5334.57</v>
      </c>
      <c r="G12" s="26">
        <v>3784.24</v>
      </c>
      <c r="H12" s="26">
        <v>3324.72</v>
      </c>
      <c r="I12" s="26">
        <v>3791.4</v>
      </c>
      <c r="J12" s="26">
        <v>4029.96</v>
      </c>
      <c r="K12" s="26">
        <v>4693.96</v>
      </c>
      <c r="L12" s="26">
        <v>3294.56</v>
      </c>
      <c r="M12" s="26">
        <v>3098.28</v>
      </c>
      <c r="N12" s="26">
        <v>2908.2</v>
      </c>
      <c r="O12" s="26">
        <v>3698.09</v>
      </c>
      <c r="P12" s="26">
        <v>4131.1899999999996</v>
      </c>
      <c r="Q12" s="26">
        <v>3328.08</v>
      </c>
      <c r="R12" s="26">
        <v>2851.96</v>
      </c>
      <c r="S12" s="26">
        <v>1832.46</v>
      </c>
      <c r="T12" s="26">
        <v>3650.75</v>
      </c>
      <c r="U12" s="26">
        <v>399.36</v>
      </c>
      <c r="V12" s="26">
        <v>870.95</v>
      </c>
      <c r="W12" s="26">
        <v>899.15</v>
      </c>
      <c r="X12" s="26">
        <v>1947.36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70961.00999999998</v>
      </c>
      <c r="AI12" s="26">
        <v>70960.990000000005</v>
      </c>
      <c r="AJ12" s="69">
        <f>+AI12-AH12</f>
        <v>-1.9999999974970706E-2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72.5</v>
      </c>
      <c r="D15" s="23">
        <v>373.8</v>
      </c>
      <c r="E15" s="23"/>
      <c r="F15" s="23"/>
      <c r="G15" s="23">
        <v>19</v>
      </c>
      <c r="H15" s="23"/>
      <c r="I15" s="23">
        <v>106</v>
      </c>
      <c r="J15" s="23"/>
      <c r="K15" s="23">
        <v>17</v>
      </c>
      <c r="L15" s="23"/>
      <c r="M15" s="23"/>
      <c r="N15" s="23"/>
      <c r="O15" s="23">
        <v>0.1</v>
      </c>
      <c r="P15" s="23">
        <v>23.7</v>
      </c>
      <c r="Q15" s="23">
        <v>9.9</v>
      </c>
      <c r="R15" s="23"/>
      <c r="S15" s="23"/>
      <c r="T15" s="23">
        <v>184</v>
      </c>
      <c r="U15" s="23">
        <v>51</v>
      </c>
      <c r="V15" s="23"/>
      <c r="W15" s="23">
        <v>60.1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917.1</v>
      </c>
    </row>
    <row r="16" spans="1:36" s="32" customFormat="1" x14ac:dyDescent="0.25">
      <c r="A16" s="30" t="s">
        <v>20</v>
      </c>
      <c r="B16" s="31">
        <v>294</v>
      </c>
      <c r="C16" s="31">
        <v>355</v>
      </c>
      <c r="D16" s="31">
        <v>523</v>
      </c>
      <c r="E16" s="31">
        <v>386</v>
      </c>
      <c r="F16" s="31">
        <v>727</v>
      </c>
      <c r="G16" s="31">
        <v>266</v>
      </c>
      <c r="H16" s="31">
        <v>203</v>
      </c>
      <c r="I16" s="31">
        <v>478</v>
      </c>
      <c r="J16" s="31">
        <v>668</v>
      </c>
      <c r="K16" s="31">
        <v>586</v>
      </c>
      <c r="L16" s="31">
        <v>419</v>
      </c>
      <c r="M16" s="31">
        <v>458</v>
      </c>
      <c r="N16" s="31">
        <v>316</v>
      </c>
      <c r="O16" s="31">
        <v>387</v>
      </c>
      <c r="P16" s="31">
        <v>442</v>
      </c>
      <c r="Q16" s="31">
        <v>201</v>
      </c>
      <c r="R16" s="31">
        <v>418</v>
      </c>
      <c r="S16" s="31">
        <v>66</v>
      </c>
      <c r="T16" s="31">
        <v>503</v>
      </c>
      <c r="U16" s="31">
        <v>37</v>
      </c>
      <c r="V16" s="31">
        <v>143</v>
      </c>
      <c r="W16" s="31">
        <v>96</v>
      </c>
      <c r="X16" s="31">
        <v>348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8320</v>
      </c>
      <c r="AJ16" s="70"/>
    </row>
    <row r="17" spans="1:36" s="47" customFormat="1" x14ac:dyDescent="0.25">
      <c r="A17" s="46" t="s">
        <v>27</v>
      </c>
      <c r="B17" s="22">
        <f>B16*$B$8</f>
        <v>1337.7</v>
      </c>
      <c r="C17" s="22">
        <f>C16*$B$8</f>
        <v>1615.25</v>
      </c>
      <c r="D17" s="22">
        <f t="shared" ref="D17:L17" si="2">D16*$B$8</f>
        <v>2379.65</v>
      </c>
      <c r="E17" s="22">
        <f t="shared" si="2"/>
        <v>1756.3</v>
      </c>
      <c r="F17" s="22">
        <f t="shared" si="2"/>
        <v>3307.85</v>
      </c>
      <c r="G17" s="22">
        <f t="shared" si="2"/>
        <v>1210.3</v>
      </c>
      <c r="H17" s="22">
        <f t="shared" si="2"/>
        <v>923.65</v>
      </c>
      <c r="I17" s="22">
        <f t="shared" si="2"/>
        <v>2174.9</v>
      </c>
      <c r="J17" s="22">
        <f t="shared" si="2"/>
        <v>3039.4</v>
      </c>
      <c r="K17" s="22">
        <f t="shared" si="2"/>
        <v>2666.2999999999997</v>
      </c>
      <c r="L17" s="22">
        <f t="shared" si="2"/>
        <v>1906.4499999999998</v>
      </c>
      <c r="M17" s="22">
        <f t="shared" ref="M17:R17" si="3">M16*$B$8</f>
        <v>2083.9</v>
      </c>
      <c r="N17" s="22">
        <f t="shared" si="3"/>
        <v>1437.8</v>
      </c>
      <c r="O17" s="22">
        <f t="shared" si="3"/>
        <v>1760.85</v>
      </c>
      <c r="P17" s="22">
        <f t="shared" si="3"/>
        <v>2011.1</v>
      </c>
      <c r="Q17" s="22">
        <f t="shared" si="3"/>
        <v>914.55</v>
      </c>
      <c r="R17" s="22">
        <f t="shared" si="3"/>
        <v>1901.8999999999999</v>
      </c>
      <c r="S17" s="22">
        <f t="shared" ref="S17:AG17" si="4">S16*$B$8</f>
        <v>300.3</v>
      </c>
      <c r="T17" s="22">
        <f t="shared" si="4"/>
        <v>2288.65</v>
      </c>
      <c r="U17" s="22">
        <f t="shared" si="4"/>
        <v>168.35</v>
      </c>
      <c r="V17" s="22">
        <f t="shared" si="4"/>
        <v>650.65</v>
      </c>
      <c r="W17" s="22">
        <f t="shared" si="4"/>
        <v>436.79999999999995</v>
      </c>
      <c r="X17" s="22">
        <f t="shared" si="4"/>
        <v>1583.3999999999999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37856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294</v>
      </c>
      <c r="C22" s="20">
        <f t="shared" ref="C22:L22" si="11">+C16+C18+C20</f>
        <v>355</v>
      </c>
      <c r="D22" s="20">
        <f t="shared" si="11"/>
        <v>523</v>
      </c>
      <c r="E22" s="20">
        <f t="shared" si="11"/>
        <v>386</v>
      </c>
      <c r="F22" s="20">
        <f t="shared" si="11"/>
        <v>727</v>
      </c>
      <c r="G22" s="20">
        <f t="shared" si="11"/>
        <v>266</v>
      </c>
      <c r="H22" s="20">
        <f t="shared" si="11"/>
        <v>203</v>
      </c>
      <c r="I22" s="20">
        <f t="shared" si="11"/>
        <v>478</v>
      </c>
      <c r="J22" s="20">
        <f t="shared" si="11"/>
        <v>668</v>
      </c>
      <c r="K22" s="20">
        <f t="shared" si="11"/>
        <v>586</v>
      </c>
      <c r="L22" s="20">
        <f t="shared" si="11"/>
        <v>419</v>
      </c>
      <c r="M22" s="20">
        <f t="shared" ref="M22:S22" si="12">+M16+M18+M20</f>
        <v>458</v>
      </c>
      <c r="N22" s="20">
        <f t="shared" si="12"/>
        <v>316</v>
      </c>
      <c r="O22" s="20">
        <f t="shared" si="12"/>
        <v>387</v>
      </c>
      <c r="P22" s="20">
        <f t="shared" si="12"/>
        <v>442</v>
      </c>
      <c r="Q22" s="20">
        <f t="shared" si="12"/>
        <v>201</v>
      </c>
      <c r="R22" s="20">
        <f t="shared" si="12"/>
        <v>418</v>
      </c>
      <c r="S22" s="20">
        <f t="shared" si="12"/>
        <v>66</v>
      </c>
      <c r="T22" s="20">
        <f t="shared" ref="T22:AG22" si="13">+T16+T18+T20</f>
        <v>503</v>
      </c>
      <c r="U22" s="20">
        <f t="shared" si="13"/>
        <v>37</v>
      </c>
      <c r="V22" s="20">
        <f t="shared" si="13"/>
        <v>143</v>
      </c>
      <c r="W22" s="20">
        <f t="shared" si="13"/>
        <v>96</v>
      </c>
      <c r="X22" s="20">
        <f t="shared" si="13"/>
        <v>348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8320</v>
      </c>
    </row>
    <row r="23" spans="1:36" s="47" customFormat="1" x14ac:dyDescent="0.25">
      <c r="A23" s="48" t="s">
        <v>26</v>
      </c>
      <c r="B23" s="19">
        <f>+B17+B19+B21</f>
        <v>1337.7</v>
      </c>
      <c r="C23" s="19">
        <f t="shared" ref="C23:L23" si="14">+C17+C19+C21</f>
        <v>1615.25</v>
      </c>
      <c r="D23" s="19">
        <f t="shared" si="14"/>
        <v>2379.65</v>
      </c>
      <c r="E23" s="19">
        <f t="shared" si="14"/>
        <v>1756.3</v>
      </c>
      <c r="F23" s="19">
        <f t="shared" si="14"/>
        <v>3307.85</v>
      </c>
      <c r="G23" s="19">
        <f t="shared" si="14"/>
        <v>1210.3</v>
      </c>
      <c r="H23" s="19">
        <f t="shared" si="14"/>
        <v>923.65</v>
      </c>
      <c r="I23" s="19">
        <f t="shared" si="14"/>
        <v>2174.9</v>
      </c>
      <c r="J23" s="19">
        <f t="shared" si="14"/>
        <v>3039.4</v>
      </c>
      <c r="K23" s="19">
        <f t="shared" si="14"/>
        <v>2666.2999999999997</v>
      </c>
      <c r="L23" s="19">
        <f t="shared" si="14"/>
        <v>1906.4499999999998</v>
      </c>
      <c r="M23" s="19">
        <f t="shared" ref="M23:S23" si="15">+M17+M19+M21</f>
        <v>2083.9</v>
      </c>
      <c r="N23" s="19">
        <f t="shared" si="15"/>
        <v>1437.8</v>
      </c>
      <c r="O23" s="19">
        <f t="shared" si="15"/>
        <v>1760.85</v>
      </c>
      <c r="P23" s="19">
        <f t="shared" si="15"/>
        <v>2011.1</v>
      </c>
      <c r="Q23" s="19">
        <f t="shared" si="15"/>
        <v>914.55</v>
      </c>
      <c r="R23" s="19">
        <f t="shared" si="15"/>
        <v>1901.8999999999999</v>
      </c>
      <c r="S23" s="19">
        <f t="shared" si="15"/>
        <v>300.3</v>
      </c>
      <c r="T23" s="19">
        <f t="shared" ref="T23:AG23" si="16">+T17+T19+T21</f>
        <v>2288.65</v>
      </c>
      <c r="U23" s="19">
        <f t="shared" si="16"/>
        <v>168.35</v>
      </c>
      <c r="V23" s="19">
        <f t="shared" si="16"/>
        <v>650.65</v>
      </c>
      <c r="W23" s="19">
        <f t="shared" si="16"/>
        <v>436.79999999999995</v>
      </c>
      <c r="X23" s="19">
        <f t="shared" si="16"/>
        <v>1583.3999999999999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37856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30.52</v>
      </c>
      <c r="C32" s="36"/>
      <c r="D32" s="36"/>
      <c r="E32" s="36"/>
      <c r="F32" s="36"/>
      <c r="G32" s="36">
        <v>258.41000000000003</v>
      </c>
      <c r="H32" s="36">
        <v>164.38</v>
      </c>
      <c r="I32" s="36"/>
      <c r="J32" s="36"/>
      <c r="K32" s="36"/>
      <c r="L32" s="36">
        <v>57.47</v>
      </c>
      <c r="M32" s="37"/>
      <c r="N32" s="37">
        <v>146.13999999999999</v>
      </c>
      <c r="O32" s="37">
        <v>106.63</v>
      </c>
      <c r="P32" s="37">
        <v>75</v>
      </c>
      <c r="Q32" s="37"/>
      <c r="R32" s="37"/>
      <c r="S32" s="37">
        <v>170.4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1008.9499999999999</v>
      </c>
    </row>
    <row r="33" spans="1:34" s="47" customFormat="1" x14ac:dyDescent="0.25">
      <c r="A33" s="46" t="s">
        <v>35</v>
      </c>
      <c r="B33" s="22">
        <f>B32*$B$8</f>
        <v>138.86599999999999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1175.7655</v>
      </c>
      <c r="H33" s="22">
        <f t="shared" si="30"/>
        <v>747.92899999999997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261.48849999999999</v>
      </c>
      <c r="M33" s="22">
        <f t="shared" ref="M33:R33" si="31">M32*$B$8</f>
        <v>0</v>
      </c>
      <c r="N33" s="22">
        <f t="shared" si="31"/>
        <v>664.9369999999999</v>
      </c>
      <c r="O33" s="22">
        <f t="shared" si="31"/>
        <v>485.16649999999998</v>
      </c>
      <c r="P33" s="22">
        <f t="shared" si="31"/>
        <v>341.25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775.32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4590.7224999999999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30.52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258.41000000000003</v>
      </c>
      <c r="H38" s="20">
        <f t="shared" si="39"/>
        <v>164.38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57.47</v>
      </c>
      <c r="M38" s="20">
        <f t="shared" ref="M38:S38" si="40">+M32+M34+M36</f>
        <v>0</v>
      </c>
      <c r="N38" s="20">
        <f t="shared" si="40"/>
        <v>146.13999999999999</v>
      </c>
      <c r="O38" s="20">
        <f t="shared" si="40"/>
        <v>106.63</v>
      </c>
      <c r="P38" s="20">
        <f t="shared" si="40"/>
        <v>75</v>
      </c>
      <c r="Q38" s="20">
        <f t="shared" si="40"/>
        <v>0</v>
      </c>
      <c r="R38" s="20">
        <f t="shared" si="40"/>
        <v>0</v>
      </c>
      <c r="S38" s="20">
        <f t="shared" si="40"/>
        <v>170.4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1008.9499999999999</v>
      </c>
    </row>
    <row r="39" spans="1:34" s="47" customFormat="1" x14ac:dyDescent="0.25">
      <c r="A39" s="48" t="s">
        <v>42</v>
      </c>
      <c r="B39" s="19">
        <f>+B33+B35+B37</f>
        <v>138.86599999999999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1175.7655</v>
      </c>
      <c r="H39" s="19">
        <f t="shared" si="42"/>
        <v>747.92899999999997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261.48849999999999</v>
      </c>
      <c r="M39" s="19">
        <f t="shared" ref="M39:S39" si="43">+M33+M35+M37</f>
        <v>0</v>
      </c>
      <c r="N39" s="19">
        <f t="shared" si="43"/>
        <v>664.9369999999999</v>
      </c>
      <c r="O39" s="19">
        <f t="shared" si="43"/>
        <v>485.16649999999998</v>
      </c>
      <c r="P39" s="19">
        <f t="shared" si="43"/>
        <v>341.25</v>
      </c>
      <c r="Q39" s="19">
        <f t="shared" si="43"/>
        <v>0</v>
      </c>
      <c r="R39" s="19">
        <f t="shared" si="43"/>
        <v>0</v>
      </c>
      <c r="S39" s="19">
        <f t="shared" si="43"/>
        <v>775.32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4590.7224999999999</v>
      </c>
    </row>
    <row r="40" spans="1:34" x14ac:dyDescent="0.25">
      <c r="A40" s="13" t="s">
        <v>43</v>
      </c>
      <c r="B40" s="36"/>
      <c r="C40" s="36"/>
      <c r="D40" s="36">
        <v>9.9499999999999993</v>
      </c>
      <c r="E40" s="36">
        <v>52.52</v>
      </c>
      <c r="F40" s="36"/>
      <c r="G40" s="36"/>
      <c r="H40" s="36"/>
      <c r="I40" s="36"/>
      <c r="J40" s="36"/>
      <c r="K40" s="36">
        <v>49.27</v>
      </c>
      <c r="L40" s="36"/>
      <c r="M40" s="36"/>
      <c r="N40" s="36">
        <v>28.68</v>
      </c>
      <c r="O40" s="36">
        <v>18.43</v>
      </c>
      <c r="P40" s="36"/>
      <c r="Q40" s="36">
        <v>233.45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392.3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45.272499999999994</v>
      </c>
      <c r="E41" s="22">
        <f t="shared" si="45"/>
        <v>238.96600000000001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224.17850000000001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130.494</v>
      </c>
      <c r="O41" s="22">
        <f t="shared" si="46"/>
        <v>83.856499999999997</v>
      </c>
      <c r="P41" s="22">
        <f t="shared" si="46"/>
        <v>0</v>
      </c>
      <c r="Q41" s="22">
        <f t="shared" si="46"/>
        <v>1062.1975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1784.9650000000001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9.9499999999999993</v>
      </c>
      <c r="E46" s="20">
        <f t="shared" si="54"/>
        <v>52.52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49.27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28.68</v>
      </c>
      <c r="O46" s="20">
        <f t="shared" si="55"/>
        <v>18.43</v>
      </c>
      <c r="P46" s="20">
        <f t="shared" si="55"/>
        <v>0</v>
      </c>
      <c r="Q46" s="20">
        <f t="shared" si="55"/>
        <v>233.45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392.3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45.272499999999994</v>
      </c>
      <c r="E47" s="19">
        <f t="shared" si="57"/>
        <v>238.96600000000001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224.17850000000001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130.494</v>
      </c>
      <c r="O47" s="19">
        <f t="shared" si="58"/>
        <v>83.856499999999997</v>
      </c>
      <c r="P47" s="19">
        <f t="shared" si="58"/>
        <v>0</v>
      </c>
      <c r="Q47" s="19">
        <f t="shared" si="58"/>
        <v>1062.1975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1784.9650000000001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653.26</v>
      </c>
      <c r="C49" s="44">
        <v>439.43</v>
      </c>
      <c r="D49" s="44">
        <v>688.19</v>
      </c>
      <c r="E49" s="44">
        <v>1168.4000000000001</v>
      </c>
      <c r="F49" s="44">
        <v>1642.86</v>
      </c>
      <c r="G49" s="44">
        <v>928.62</v>
      </c>
      <c r="H49" s="44">
        <v>1292.08</v>
      </c>
      <c r="I49" s="44">
        <v>929.08</v>
      </c>
      <c r="J49" s="44">
        <v>843.62</v>
      </c>
      <c r="K49" s="44">
        <v>1789.03</v>
      </c>
      <c r="L49" s="44">
        <v>1187.42</v>
      </c>
      <c r="M49" s="45">
        <v>1032.92</v>
      </c>
      <c r="N49" s="45">
        <v>621.78</v>
      </c>
      <c r="O49" s="45">
        <v>1359.55</v>
      </c>
      <c r="P49" s="45">
        <v>1013.45</v>
      </c>
      <c r="Q49" s="45">
        <v>1339.48</v>
      </c>
      <c r="R49" s="45">
        <v>699.28</v>
      </c>
      <c r="S49" s="45">
        <v>767.16</v>
      </c>
      <c r="T49" s="45">
        <v>897.35</v>
      </c>
      <c r="U49" s="45">
        <v>247.25</v>
      </c>
      <c r="V49" s="45">
        <v>221.15</v>
      </c>
      <c r="W49" s="45">
        <v>370.73</v>
      </c>
      <c r="X49" s="45">
        <v>376.47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20508.560000000001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388.72</v>
      </c>
      <c r="C53" s="44">
        <v>553.61</v>
      </c>
      <c r="D53" s="44">
        <v>274.54000000000002</v>
      </c>
      <c r="E53" s="44">
        <v>641.04999999999995</v>
      </c>
      <c r="F53" s="44">
        <v>452.42</v>
      </c>
      <c r="G53" s="44">
        <v>455.15</v>
      </c>
      <c r="H53" s="44">
        <v>50.79</v>
      </c>
      <c r="I53" s="44">
        <v>527.82000000000005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>
        <v>40.31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3384.4100000000003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>
        <v>19.12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19.12</v>
      </c>
    </row>
    <row r="55" spans="1:34" x14ac:dyDescent="0.25">
      <c r="A55" s="17" t="s">
        <v>52</v>
      </c>
      <c r="B55" s="44">
        <v>197.4</v>
      </c>
      <c r="C55" s="44">
        <v>29.2</v>
      </c>
      <c r="D55" s="44">
        <v>34.04</v>
      </c>
      <c r="E55" s="44"/>
      <c r="F55" s="44">
        <v>12.29</v>
      </c>
      <c r="G55" s="44"/>
      <c r="H55" s="44">
        <v>387.29</v>
      </c>
      <c r="I55" s="44">
        <v>62.46</v>
      </c>
      <c r="J55" s="44">
        <v>224.15</v>
      </c>
      <c r="K55" s="44"/>
      <c r="L55" s="44"/>
      <c r="M55" s="45"/>
      <c r="N55" s="45">
        <v>74.89</v>
      </c>
      <c r="O55" s="45">
        <v>0.53</v>
      </c>
      <c r="P55" s="45">
        <v>742.6</v>
      </c>
      <c r="Q55" s="45"/>
      <c r="R55" s="45">
        <v>315.79000000000002</v>
      </c>
      <c r="S55" s="45"/>
      <c r="T55" s="45">
        <v>233.35</v>
      </c>
      <c r="U55" s="45"/>
      <c r="V55" s="45"/>
      <c r="W55" s="45">
        <v>8.24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2322.2299999999996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2715.9460000000004</v>
      </c>
      <c r="C64" s="53">
        <f t="shared" ref="C64:AG64" si="61">+C15+C23+C31+C39+C47+C48+C49+C50+C51+C52+C53+C54+C55+C56+C57+C58+C59+C60+C61+C62+C63</f>
        <v>2709.99</v>
      </c>
      <c r="D64" s="53">
        <f t="shared" si="61"/>
        <v>3795.4925000000003</v>
      </c>
      <c r="E64" s="53">
        <f t="shared" si="61"/>
        <v>3804.7160000000003</v>
      </c>
      <c r="F64" s="53">
        <f t="shared" si="61"/>
        <v>5415.42</v>
      </c>
      <c r="G64" s="53">
        <f t="shared" si="61"/>
        <v>3788.8354999999997</v>
      </c>
      <c r="H64" s="53">
        <f t="shared" si="61"/>
        <v>3401.7389999999996</v>
      </c>
      <c r="I64" s="53">
        <f t="shared" si="61"/>
        <v>3800.26</v>
      </c>
      <c r="J64" s="53">
        <f t="shared" si="61"/>
        <v>4107.17</v>
      </c>
      <c r="K64" s="53">
        <f t="shared" si="61"/>
        <v>4696.5084999999999</v>
      </c>
      <c r="L64" s="53">
        <f t="shared" si="61"/>
        <v>3355.3584999999998</v>
      </c>
      <c r="M64" s="53">
        <f t="shared" si="61"/>
        <v>3116.82</v>
      </c>
      <c r="N64" s="53">
        <f t="shared" si="61"/>
        <v>2929.9010000000003</v>
      </c>
      <c r="O64" s="53">
        <f t="shared" si="61"/>
        <v>3690.0529999999994</v>
      </c>
      <c r="P64" s="53">
        <f t="shared" si="61"/>
        <v>4132.1000000000004</v>
      </c>
      <c r="Q64" s="53">
        <f t="shared" si="61"/>
        <v>3345.2474999999999</v>
      </c>
      <c r="R64" s="53">
        <f t="shared" si="61"/>
        <v>2916.97</v>
      </c>
      <c r="S64" s="53">
        <f t="shared" si="61"/>
        <v>1842.7800000000002</v>
      </c>
      <c r="T64" s="53">
        <f t="shared" si="61"/>
        <v>3603.35</v>
      </c>
      <c r="U64" s="53">
        <f t="shared" si="61"/>
        <v>466.6</v>
      </c>
      <c r="V64" s="53">
        <f t="shared" si="61"/>
        <v>871.8</v>
      </c>
      <c r="W64" s="53">
        <f t="shared" si="61"/>
        <v>916.18000000000006</v>
      </c>
      <c r="X64" s="53">
        <f t="shared" si="61"/>
        <v>1959.87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71383.107499999998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D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9 N</v>
      </c>
      <c r="T66" s="55" t="str">
        <f t="shared" si="62"/>
        <v>CAJA 10 D</v>
      </c>
      <c r="U66" s="55" t="str">
        <f t="shared" si="62"/>
        <v>CAJA 12 D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2783.75</v>
      </c>
      <c r="C67" s="57">
        <f t="shared" ref="C67:L67" si="63">C12</f>
        <v>2707.9</v>
      </c>
      <c r="D67" s="57">
        <f t="shared" si="63"/>
        <v>3799.06</v>
      </c>
      <c r="E67" s="57">
        <f t="shared" si="63"/>
        <v>3801.06</v>
      </c>
      <c r="F67" s="57">
        <f t="shared" si="63"/>
        <v>5334.57</v>
      </c>
      <c r="G67" s="57">
        <f t="shared" si="63"/>
        <v>3784.24</v>
      </c>
      <c r="H67" s="57">
        <f t="shared" si="63"/>
        <v>3324.72</v>
      </c>
      <c r="I67" s="57">
        <f t="shared" si="63"/>
        <v>3791.4</v>
      </c>
      <c r="J67" s="57">
        <f t="shared" si="63"/>
        <v>4029.96</v>
      </c>
      <c r="K67" s="57">
        <f t="shared" si="63"/>
        <v>4693.96</v>
      </c>
      <c r="L67" s="57">
        <f t="shared" si="63"/>
        <v>3294.56</v>
      </c>
      <c r="M67" s="57">
        <f t="shared" ref="M67:AG67" si="64">M12</f>
        <v>3098.28</v>
      </c>
      <c r="N67" s="57">
        <f t="shared" si="64"/>
        <v>2908.2</v>
      </c>
      <c r="O67" s="57">
        <f t="shared" si="64"/>
        <v>3698.09</v>
      </c>
      <c r="P67" s="57">
        <f t="shared" si="64"/>
        <v>4131.1899999999996</v>
      </c>
      <c r="Q67" s="57">
        <f t="shared" si="64"/>
        <v>3328.08</v>
      </c>
      <c r="R67" s="57">
        <f t="shared" si="64"/>
        <v>2851.96</v>
      </c>
      <c r="S67" s="57">
        <f t="shared" si="64"/>
        <v>1832.46</v>
      </c>
      <c r="T67" s="57">
        <f t="shared" si="64"/>
        <v>3650.75</v>
      </c>
      <c r="U67" s="57">
        <f t="shared" si="64"/>
        <v>399.36</v>
      </c>
      <c r="V67" s="57">
        <f t="shared" si="64"/>
        <v>870.95</v>
      </c>
      <c r="W67" s="57">
        <f t="shared" si="64"/>
        <v>899.15</v>
      </c>
      <c r="X67" s="57">
        <f t="shared" si="64"/>
        <v>1947.36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70961.00999999998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2783.75</v>
      </c>
      <c r="C69" s="59">
        <f t="shared" ref="C69:L69" si="67">+C67+C68</f>
        <v>2707.9</v>
      </c>
      <c r="D69" s="59">
        <f t="shared" si="67"/>
        <v>3799.06</v>
      </c>
      <c r="E69" s="59">
        <f t="shared" si="67"/>
        <v>3801.06</v>
      </c>
      <c r="F69" s="59">
        <f t="shared" si="67"/>
        <v>5334.57</v>
      </c>
      <c r="G69" s="59">
        <f t="shared" si="67"/>
        <v>3784.24</v>
      </c>
      <c r="H69" s="59">
        <f t="shared" si="67"/>
        <v>3324.72</v>
      </c>
      <c r="I69" s="59">
        <f t="shared" si="67"/>
        <v>3791.4</v>
      </c>
      <c r="J69" s="59">
        <f t="shared" si="67"/>
        <v>4029.96</v>
      </c>
      <c r="K69" s="59">
        <f t="shared" si="67"/>
        <v>4693.96</v>
      </c>
      <c r="L69" s="59">
        <f t="shared" si="67"/>
        <v>3294.56</v>
      </c>
      <c r="M69" s="59">
        <f t="shared" ref="M69:AG69" si="68">+M67+M68</f>
        <v>3098.28</v>
      </c>
      <c r="N69" s="59">
        <f t="shared" si="68"/>
        <v>2908.2</v>
      </c>
      <c r="O69" s="59">
        <f t="shared" si="68"/>
        <v>3698.09</v>
      </c>
      <c r="P69" s="59">
        <f t="shared" si="68"/>
        <v>4131.1899999999996</v>
      </c>
      <c r="Q69" s="59">
        <f t="shared" si="68"/>
        <v>3328.08</v>
      </c>
      <c r="R69" s="59">
        <f t="shared" si="68"/>
        <v>2851.96</v>
      </c>
      <c r="S69" s="59">
        <f t="shared" si="68"/>
        <v>1832.46</v>
      </c>
      <c r="T69" s="59">
        <f t="shared" si="68"/>
        <v>3650.75</v>
      </c>
      <c r="U69" s="59">
        <f t="shared" si="68"/>
        <v>399.36</v>
      </c>
      <c r="V69" s="59">
        <f t="shared" si="68"/>
        <v>870.95</v>
      </c>
      <c r="W69" s="59">
        <f t="shared" si="68"/>
        <v>899.15</v>
      </c>
      <c r="X69" s="59">
        <f t="shared" si="68"/>
        <v>1947.36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70961.00999999998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-67.803999999999633</v>
      </c>
      <c r="C70" s="57">
        <f t="shared" si="69"/>
        <v>2.0899999999996908</v>
      </c>
      <c r="D70" s="57">
        <f t="shared" si="69"/>
        <v>-3.5674999999996544</v>
      </c>
      <c r="E70" s="57">
        <f t="shared" si="69"/>
        <v>3.6560000000004038</v>
      </c>
      <c r="F70" s="57">
        <f t="shared" si="69"/>
        <v>80.850000000000364</v>
      </c>
      <c r="G70" s="57">
        <f t="shared" si="69"/>
        <v>4.5954999999999018</v>
      </c>
      <c r="H70" s="57">
        <f t="shared" si="69"/>
        <v>77.018999999999778</v>
      </c>
      <c r="I70" s="57">
        <f t="shared" si="69"/>
        <v>8.8600000000001273</v>
      </c>
      <c r="J70" s="57">
        <f t="shared" si="69"/>
        <v>77.210000000000036</v>
      </c>
      <c r="K70" s="57">
        <f t="shared" si="69"/>
        <v>2.5484999999998763</v>
      </c>
      <c r="L70" s="57">
        <f t="shared" si="69"/>
        <v>60.798499999999876</v>
      </c>
      <c r="M70" s="57">
        <f t="shared" ref="M70:AG70" si="70">+M64-M69</f>
        <v>18.539999999999964</v>
      </c>
      <c r="N70" s="57">
        <f t="shared" si="70"/>
        <v>21.701000000000477</v>
      </c>
      <c r="O70" s="57">
        <f t="shared" si="70"/>
        <v>-8.0370000000007167</v>
      </c>
      <c r="P70" s="57">
        <f t="shared" si="70"/>
        <v>0.91000000000076398</v>
      </c>
      <c r="Q70" s="57">
        <f t="shared" si="70"/>
        <v>17.167500000000018</v>
      </c>
      <c r="R70" s="57">
        <f t="shared" si="70"/>
        <v>65.009999999999764</v>
      </c>
      <c r="S70" s="57">
        <f t="shared" si="70"/>
        <v>10.320000000000164</v>
      </c>
      <c r="T70" s="57">
        <f t="shared" si="70"/>
        <v>-47.400000000000091</v>
      </c>
      <c r="U70" s="57">
        <f t="shared" si="70"/>
        <v>67.240000000000009</v>
      </c>
      <c r="V70" s="57">
        <f t="shared" si="70"/>
        <v>0.84999999999990905</v>
      </c>
      <c r="W70" s="57">
        <f t="shared" si="70"/>
        <v>17.030000000000086</v>
      </c>
      <c r="X70" s="57">
        <f t="shared" si="70"/>
        <v>12.509999999999991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422.09750000000111</v>
      </c>
    </row>
    <row r="71" spans="1:34" ht="101.25" customHeight="1" x14ac:dyDescent="0.25">
      <c r="A71" s="77" t="s">
        <v>96</v>
      </c>
      <c r="B71" s="14" t="s">
        <v>121</v>
      </c>
      <c r="C71" s="14"/>
      <c r="D71" s="14" t="s">
        <v>123</v>
      </c>
      <c r="E71" s="14" t="s">
        <v>125</v>
      </c>
      <c r="F71" s="14" t="s">
        <v>126</v>
      </c>
      <c r="G71" s="14"/>
      <c r="H71" s="14" t="s">
        <v>127</v>
      </c>
      <c r="I71" s="14"/>
      <c r="J71" s="14" t="s">
        <v>128</v>
      </c>
      <c r="K71" s="14"/>
      <c r="L71" s="14" t="s">
        <v>129</v>
      </c>
      <c r="M71" s="29" t="s">
        <v>130</v>
      </c>
      <c r="N71" s="29" t="s">
        <v>131</v>
      </c>
      <c r="O71" s="29"/>
      <c r="P71" s="29"/>
      <c r="Q71" s="29" t="s">
        <v>134</v>
      </c>
      <c r="R71" s="29" t="s">
        <v>137</v>
      </c>
      <c r="S71" s="29" t="s">
        <v>138</v>
      </c>
      <c r="T71" s="29" t="s">
        <v>141</v>
      </c>
      <c r="U71" s="29" t="s">
        <v>144</v>
      </c>
      <c r="V71" s="29"/>
      <c r="W71" s="29" t="s">
        <v>131</v>
      </c>
      <c r="X71" s="29" t="s">
        <v>147</v>
      </c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D72" s="12" t="s">
        <v>124</v>
      </c>
      <c r="N72" s="12" t="s">
        <v>132</v>
      </c>
      <c r="Q72" s="12" t="s">
        <v>135</v>
      </c>
      <c r="S72" s="12" t="s">
        <v>139</v>
      </c>
      <c r="T72" s="12" t="s">
        <v>142</v>
      </c>
      <c r="U72" s="12" t="s">
        <v>145</v>
      </c>
      <c r="AH72" s="47"/>
    </row>
    <row r="73" spans="1:34" x14ac:dyDescent="0.25">
      <c r="N73" s="12" t="s">
        <v>133</v>
      </c>
      <c r="Q73" s="12" t="s">
        <v>136</v>
      </c>
      <c r="S73" s="12" t="s">
        <v>140</v>
      </c>
      <c r="T73" s="12" t="s">
        <v>143</v>
      </c>
      <c r="U73" s="12" t="s">
        <v>146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3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67</v>
      </c>
      <c r="M11" s="5" t="s">
        <v>68</v>
      </c>
      <c r="N11" s="5" t="s">
        <v>69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/>
      <c r="B12" s="26">
        <v>2979.41</v>
      </c>
      <c r="C12" s="26">
        <v>1809.39</v>
      </c>
      <c r="D12" s="26">
        <v>1979.25</v>
      </c>
      <c r="E12" s="26">
        <v>2857.63</v>
      </c>
      <c r="F12" s="26">
        <v>1482.73</v>
      </c>
      <c r="G12" s="26">
        <v>2072.0100000000002</v>
      </c>
      <c r="H12" s="26">
        <v>1614.55</v>
      </c>
      <c r="I12" s="26">
        <v>2445.4699999999998</v>
      </c>
      <c r="J12" s="26">
        <v>1697.29</v>
      </c>
      <c r="K12" s="26">
        <v>2042.4</v>
      </c>
      <c r="L12" s="26">
        <v>1159.07</v>
      </c>
      <c r="M12" s="26">
        <v>1613.15</v>
      </c>
      <c r="N12" s="26">
        <v>1002.87</v>
      </c>
      <c r="O12" s="26">
        <v>1274.79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26030.010000000002</v>
      </c>
      <c r="AI12" s="26">
        <v>26030.01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>
        <v>6</v>
      </c>
      <c r="H13" s="26"/>
      <c r="I13" s="26"/>
      <c r="J13" s="26">
        <v>48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54</v>
      </c>
      <c r="AI13" s="26"/>
      <c r="AJ13" s="69">
        <f>+AI13-AH13</f>
        <v>-54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69</v>
      </c>
      <c r="C15" s="23">
        <v>0</v>
      </c>
      <c r="D15" s="23">
        <v>8</v>
      </c>
      <c r="E15" s="23">
        <v>35</v>
      </c>
      <c r="F15" s="23">
        <v>4</v>
      </c>
      <c r="G15" s="23">
        <v>0</v>
      </c>
      <c r="H15" s="23">
        <v>0</v>
      </c>
      <c r="I15" s="23">
        <v>75.5</v>
      </c>
      <c r="J15" s="23">
        <v>26.5</v>
      </c>
      <c r="K15" s="23"/>
      <c r="L15" s="23">
        <v>29.5</v>
      </c>
      <c r="M15" s="23">
        <v>26.5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274</v>
      </c>
    </row>
    <row r="16" spans="1:36" s="32" customFormat="1" x14ac:dyDescent="0.25">
      <c r="A16" s="30" t="s">
        <v>20</v>
      </c>
      <c r="B16" s="31">
        <v>378</v>
      </c>
      <c r="C16" s="31">
        <v>239</v>
      </c>
      <c r="D16" s="31">
        <v>215</v>
      </c>
      <c r="E16" s="31">
        <v>365</v>
      </c>
      <c r="F16" s="31">
        <v>140</v>
      </c>
      <c r="G16" s="31">
        <v>229</v>
      </c>
      <c r="H16" s="31">
        <v>151</v>
      </c>
      <c r="I16" s="31">
        <v>272</v>
      </c>
      <c r="J16" s="31">
        <v>95</v>
      </c>
      <c r="K16" s="31">
        <v>200</v>
      </c>
      <c r="L16" s="31">
        <v>146</v>
      </c>
      <c r="M16" s="31">
        <v>159</v>
      </c>
      <c r="N16" s="31">
        <v>79</v>
      </c>
      <c r="O16" s="31">
        <v>88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2756</v>
      </c>
      <c r="AJ16" s="70"/>
    </row>
    <row r="17" spans="1:36" s="47" customFormat="1" x14ac:dyDescent="0.25">
      <c r="A17" s="46" t="s">
        <v>27</v>
      </c>
      <c r="B17" s="22">
        <f>B16*$B$8</f>
        <v>1719.8999999999999</v>
      </c>
      <c r="C17" s="22">
        <f>C16*$B$8</f>
        <v>1087.45</v>
      </c>
      <c r="D17" s="22">
        <f t="shared" ref="D17:AG17" si="2">D16*$B$8</f>
        <v>978.25</v>
      </c>
      <c r="E17" s="22">
        <f t="shared" si="2"/>
        <v>1660.75</v>
      </c>
      <c r="F17" s="22">
        <f t="shared" si="2"/>
        <v>637</v>
      </c>
      <c r="G17" s="22">
        <f t="shared" si="2"/>
        <v>1041.95</v>
      </c>
      <c r="H17" s="22">
        <f t="shared" si="2"/>
        <v>687.05</v>
      </c>
      <c r="I17" s="22">
        <f t="shared" si="2"/>
        <v>1237.5999999999999</v>
      </c>
      <c r="J17" s="22">
        <f t="shared" si="2"/>
        <v>432.25</v>
      </c>
      <c r="K17" s="22">
        <f t="shared" si="2"/>
        <v>910</v>
      </c>
      <c r="L17" s="22">
        <f t="shared" si="2"/>
        <v>664.3</v>
      </c>
      <c r="M17" s="22">
        <f t="shared" si="2"/>
        <v>723.44999999999993</v>
      </c>
      <c r="N17" s="22">
        <f t="shared" si="2"/>
        <v>359.45</v>
      </c>
      <c r="O17" s="22">
        <f t="shared" si="2"/>
        <v>400.4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12539.800000000001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378</v>
      </c>
      <c r="C22" s="20">
        <f t="shared" ref="C22:AG23" si="5">+C16+C18+C20</f>
        <v>239</v>
      </c>
      <c r="D22" s="20">
        <f t="shared" si="5"/>
        <v>215</v>
      </c>
      <c r="E22" s="20">
        <f t="shared" si="5"/>
        <v>365</v>
      </c>
      <c r="F22" s="20">
        <f t="shared" si="5"/>
        <v>140</v>
      </c>
      <c r="G22" s="20">
        <f t="shared" si="5"/>
        <v>229</v>
      </c>
      <c r="H22" s="20">
        <f t="shared" si="5"/>
        <v>151</v>
      </c>
      <c r="I22" s="20">
        <f t="shared" si="5"/>
        <v>272</v>
      </c>
      <c r="J22" s="20">
        <f t="shared" si="5"/>
        <v>95</v>
      </c>
      <c r="K22" s="20">
        <f t="shared" si="5"/>
        <v>200</v>
      </c>
      <c r="L22" s="20">
        <f t="shared" si="5"/>
        <v>146</v>
      </c>
      <c r="M22" s="20">
        <f t="shared" si="5"/>
        <v>159</v>
      </c>
      <c r="N22" s="20">
        <f t="shared" si="5"/>
        <v>79</v>
      </c>
      <c r="O22" s="20">
        <f t="shared" si="5"/>
        <v>88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2756</v>
      </c>
    </row>
    <row r="23" spans="1:36" s="47" customFormat="1" x14ac:dyDescent="0.25">
      <c r="A23" s="48" t="s">
        <v>26</v>
      </c>
      <c r="B23" s="19">
        <f>+B17+B19+B21</f>
        <v>1719.8999999999999</v>
      </c>
      <c r="C23" s="19">
        <f t="shared" si="5"/>
        <v>1087.45</v>
      </c>
      <c r="D23" s="19">
        <f t="shared" si="5"/>
        <v>978.25</v>
      </c>
      <c r="E23" s="19">
        <f t="shared" si="5"/>
        <v>1660.75</v>
      </c>
      <c r="F23" s="19">
        <f t="shared" si="5"/>
        <v>637</v>
      </c>
      <c r="G23" s="19">
        <f t="shared" si="5"/>
        <v>1041.95</v>
      </c>
      <c r="H23" s="19">
        <f t="shared" si="5"/>
        <v>687.05</v>
      </c>
      <c r="I23" s="19">
        <f t="shared" si="5"/>
        <v>1237.5999999999999</v>
      </c>
      <c r="J23" s="19">
        <f t="shared" si="5"/>
        <v>432.25</v>
      </c>
      <c r="K23" s="19">
        <f t="shared" si="5"/>
        <v>910</v>
      </c>
      <c r="L23" s="19">
        <f t="shared" si="5"/>
        <v>664.3</v>
      </c>
      <c r="M23" s="19">
        <f t="shared" si="5"/>
        <v>723.44999999999993</v>
      </c>
      <c r="N23" s="19">
        <f t="shared" si="5"/>
        <v>359.45</v>
      </c>
      <c r="O23" s="19">
        <f t="shared" si="5"/>
        <v>400.4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12539.800000000001</v>
      </c>
    </row>
    <row r="24" spans="1:36" x14ac:dyDescent="0.25">
      <c r="A24" s="13" t="s">
        <v>28</v>
      </c>
      <c r="B24" s="34">
        <v>5.5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5.5</v>
      </c>
    </row>
    <row r="25" spans="1:36" s="47" customFormat="1" x14ac:dyDescent="0.25">
      <c r="A25" s="46" t="s">
        <v>31</v>
      </c>
      <c r="B25" s="22">
        <f>B24*$D$8</f>
        <v>25.024999999999999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25.024999999999999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5.5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5.5</v>
      </c>
    </row>
    <row r="31" spans="1:36" s="47" customFormat="1" x14ac:dyDescent="0.25">
      <c r="A31" s="48" t="s">
        <v>33</v>
      </c>
      <c r="B31" s="19">
        <f>+B25+B27+B29</f>
        <v>25.024999999999999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25.024999999999999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33.57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33.57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152.74349999999998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152.74349999999998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33.57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33.57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152.74349999999998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152.74349999999998</v>
      </c>
    </row>
    <row r="40" spans="1:34" x14ac:dyDescent="0.25">
      <c r="A40" s="13" t="s">
        <v>43</v>
      </c>
      <c r="B40" s="36"/>
      <c r="C40" s="36"/>
      <c r="D40" s="36">
        <v>13.14</v>
      </c>
      <c r="E40" s="36"/>
      <c r="F40" s="36"/>
      <c r="G40" s="36"/>
      <c r="H40" s="36">
        <v>23.07</v>
      </c>
      <c r="I40" s="36">
        <v>13.96</v>
      </c>
      <c r="J40" s="36"/>
      <c r="K40" s="36">
        <v>11.36</v>
      </c>
      <c r="L40" s="36"/>
      <c r="M40" s="36"/>
      <c r="N40" s="36"/>
      <c r="O40" s="36">
        <v>6.38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67.91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59.786999999999999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104.96849999999999</v>
      </c>
      <c r="I41" s="22">
        <f t="shared" si="16"/>
        <v>63.518000000000001</v>
      </c>
      <c r="J41" s="22">
        <f t="shared" si="16"/>
        <v>0</v>
      </c>
      <c r="K41" s="22">
        <f t="shared" si="16"/>
        <v>51.687999999999995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29.029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308.9905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13.14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23.07</v>
      </c>
      <c r="I46" s="20">
        <f t="shared" si="19"/>
        <v>13.96</v>
      </c>
      <c r="J46" s="20">
        <f t="shared" si="19"/>
        <v>0</v>
      </c>
      <c r="K46" s="20">
        <f t="shared" si="19"/>
        <v>11.36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6.38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67.91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59.786999999999999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104.96849999999999</v>
      </c>
      <c r="I47" s="19">
        <f t="shared" si="19"/>
        <v>63.518000000000001</v>
      </c>
      <c r="J47" s="19">
        <f t="shared" si="19"/>
        <v>0</v>
      </c>
      <c r="K47" s="19">
        <f t="shared" si="19"/>
        <v>51.687999999999995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29.029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308.9905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926.89</v>
      </c>
      <c r="C49" s="44">
        <v>557.15</v>
      </c>
      <c r="D49" s="44">
        <v>860.23</v>
      </c>
      <c r="E49" s="44">
        <v>735.34</v>
      </c>
      <c r="F49" s="44">
        <v>478.51</v>
      </c>
      <c r="G49" s="44">
        <v>690.07</v>
      </c>
      <c r="H49" s="44">
        <v>780.29</v>
      </c>
      <c r="I49" s="44">
        <v>903.5</v>
      </c>
      <c r="J49" s="44">
        <v>1128.24</v>
      </c>
      <c r="K49" s="44">
        <v>871.19</v>
      </c>
      <c r="L49" s="44">
        <v>416.23</v>
      </c>
      <c r="M49" s="45">
        <v>783.64</v>
      </c>
      <c r="N49" s="45">
        <v>344.55</v>
      </c>
      <c r="O49" s="45">
        <v>625.53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10101.359999999999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190.75</v>
      </c>
      <c r="C53" s="44">
        <v>202.47</v>
      </c>
      <c r="D53" s="44">
        <v>51.04</v>
      </c>
      <c r="E53" s="44">
        <v>303.49</v>
      </c>
      <c r="F53" s="44">
        <v>191.98</v>
      </c>
      <c r="G53" s="44">
        <v>366.75</v>
      </c>
      <c r="H53" s="44">
        <v>0</v>
      </c>
      <c r="I53" s="44"/>
      <c r="J53" s="44">
        <v>143.01</v>
      </c>
      <c r="K53" s="44">
        <v>200.26</v>
      </c>
      <c r="L53" s="44"/>
      <c r="M53" s="45"/>
      <c r="N53" s="45">
        <v>333.67</v>
      </c>
      <c r="O53" s="45">
        <v>267.61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2251.0300000000002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76.8</v>
      </c>
      <c r="J54" s="44"/>
      <c r="K54" s="44">
        <v>26.75</v>
      </c>
      <c r="L54" s="44">
        <v>53.96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157.51</v>
      </c>
    </row>
    <row r="55" spans="1:34" x14ac:dyDescent="0.25">
      <c r="A55" s="17" t="s">
        <v>52</v>
      </c>
      <c r="B55" s="44">
        <v>50.09</v>
      </c>
      <c r="C55" s="44"/>
      <c r="D55" s="44">
        <v>30.98</v>
      </c>
      <c r="E55" s="44">
        <v>115.74</v>
      </c>
      <c r="F55" s="44">
        <v>20.49</v>
      </c>
      <c r="G55" s="44"/>
      <c r="H55" s="44">
        <v>78.73</v>
      </c>
      <c r="I55" s="44">
        <v>92.02</v>
      </c>
      <c r="J55" s="44">
        <v>17.2</v>
      </c>
      <c r="K55" s="44"/>
      <c r="L55" s="44"/>
      <c r="M55" s="45">
        <v>82.88</v>
      </c>
      <c r="N55" s="45"/>
      <c r="O55" s="45">
        <v>16.04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504.17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2981.6550000000002</v>
      </c>
      <c r="C64" s="53">
        <f t="shared" ref="C64:AG64" si="21">+C15+C23+C31+C39+C47+C48+C49+C50+C51+C52+C53+C54+C55+C56+C57+C58+C59+C60+C61+C62+C63</f>
        <v>1847.07</v>
      </c>
      <c r="D64" s="53">
        <f t="shared" si="21"/>
        <v>1988.287</v>
      </c>
      <c r="E64" s="53">
        <f t="shared" si="21"/>
        <v>2850.3199999999997</v>
      </c>
      <c r="F64" s="53">
        <f t="shared" si="21"/>
        <v>1484.7235000000001</v>
      </c>
      <c r="G64" s="53">
        <f t="shared" si="21"/>
        <v>2098.77</v>
      </c>
      <c r="H64" s="53">
        <f t="shared" si="21"/>
        <v>1651.0384999999999</v>
      </c>
      <c r="I64" s="53">
        <f t="shared" si="21"/>
        <v>2448.9380000000001</v>
      </c>
      <c r="J64" s="53">
        <f t="shared" si="21"/>
        <v>1747.2</v>
      </c>
      <c r="K64" s="53">
        <f t="shared" si="21"/>
        <v>2059.8879999999999</v>
      </c>
      <c r="L64" s="53">
        <f t="shared" si="21"/>
        <v>1163.99</v>
      </c>
      <c r="M64" s="53">
        <f t="shared" si="21"/>
        <v>1616.4699999999998</v>
      </c>
      <c r="N64" s="53">
        <f t="shared" si="21"/>
        <v>1037.67</v>
      </c>
      <c r="O64" s="53">
        <f t="shared" si="21"/>
        <v>1338.6089999999999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26314.629000000004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5 N</v>
      </c>
      <c r="J66" s="55" t="str">
        <f t="shared" si="22"/>
        <v>CAJA 6 D</v>
      </c>
      <c r="K66" s="55" t="str">
        <f t="shared" si="22"/>
        <v>CAJA 6 N</v>
      </c>
      <c r="L66" s="55" t="str">
        <f t="shared" si="22"/>
        <v>CAJA 8 D</v>
      </c>
      <c r="M66" s="55" t="str">
        <f t="shared" si="22"/>
        <v>CAJA 8 N</v>
      </c>
      <c r="N66" s="55" t="str">
        <f t="shared" si="22"/>
        <v>CAJA 9 D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2979.41</v>
      </c>
      <c r="C67" s="57">
        <f t="shared" ref="C67:L67" si="23">C12</f>
        <v>1809.39</v>
      </c>
      <c r="D67" s="57">
        <f t="shared" si="23"/>
        <v>1979.25</v>
      </c>
      <c r="E67" s="57">
        <f t="shared" si="23"/>
        <v>2857.63</v>
      </c>
      <c r="F67" s="57">
        <f t="shared" si="23"/>
        <v>1482.73</v>
      </c>
      <c r="G67" s="57">
        <f t="shared" si="23"/>
        <v>2072.0100000000002</v>
      </c>
      <c r="H67" s="57">
        <f t="shared" si="23"/>
        <v>1614.55</v>
      </c>
      <c r="I67" s="57">
        <f t="shared" si="23"/>
        <v>2445.4699999999998</v>
      </c>
      <c r="J67" s="57">
        <f t="shared" si="23"/>
        <v>1697.29</v>
      </c>
      <c r="K67" s="57">
        <f t="shared" si="23"/>
        <v>2042.4</v>
      </c>
      <c r="L67" s="57">
        <f t="shared" si="23"/>
        <v>1159.07</v>
      </c>
      <c r="M67" s="57">
        <f t="shared" si="22"/>
        <v>1613.15</v>
      </c>
      <c r="N67" s="57">
        <f t="shared" si="22"/>
        <v>1002.87</v>
      </c>
      <c r="O67" s="57">
        <f t="shared" si="22"/>
        <v>1274.79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26030.010000000002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6</v>
      </c>
      <c r="H68" s="59">
        <f t="shared" si="24"/>
        <v>0</v>
      </c>
      <c r="I68" s="59">
        <f t="shared" si="24"/>
        <v>0</v>
      </c>
      <c r="J68" s="59">
        <f t="shared" si="24"/>
        <v>48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2979.41</v>
      </c>
      <c r="C69" s="59">
        <f t="shared" ref="C69:AG69" si="25">+C67+C68</f>
        <v>1809.39</v>
      </c>
      <c r="D69" s="59">
        <f t="shared" si="25"/>
        <v>1979.25</v>
      </c>
      <c r="E69" s="59">
        <f t="shared" si="25"/>
        <v>2857.63</v>
      </c>
      <c r="F69" s="59">
        <f t="shared" si="25"/>
        <v>1482.73</v>
      </c>
      <c r="G69" s="59">
        <f t="shared" si="25"/>
        <v>2078.0100000000002</v>
      </c>
      <c r="H69" s="59">
        <f t="shared" si="25"/>
        <v>1614.55</v>
      </c>
      <c r="I69" s="59">
        <f t="shared" si="25"/>
        <v>2445.4699999999998</v>
      </c>
      <c r="J69" s="59">
        <f t="shared" si="25"/>
        <v>1745.29</v>
      </c>
      <c r="K69" s="59">
        <f t="shared" si="25"/>
        <v>2042.4</v>
      </c>
      <c r="L69" s="59">
        <f t="shared" si="25"/>
        <v>1159.07</v>
      </c>
      <c r="M69" s="59">
        <f t="shared" si="25"/>
        <v>1613.15</v>
      </c>
      <c r="N69" s="59">
        <f t="shared" si="25"/>
        <v>1002.87</v>
      </c>
      <c r="O69" s="59">
        <f t="shared" si="25"/>
        <v>1274.79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26084.010000000002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2.2450000000003456</v>
      </c>
      <c r="C70" s="57">
        <f t="shared" si="26"/>
        <v>37.679999999999836</v>
      </c>
      <c r="D70" s="57">
        <f t="shared" si="26"/>
        <v>9.0370000000000346</v>
      </c>
      <c r="E70" s="57">
        <f t="shared" si="26"/>
        <v>-7.3100000000004002</v>
      </c>
      <c r="F70" s="57">
        <f t="shared" si="26"/>
        <v>1.99350000000004</v>
      </c>
      <c r="G70" s="57">
        <f t="shared" si="26"/>
        <v>20.759999999999764</v>
      </c>
      <c r="H70" s="57">
        <f t="shared" si="26"/>
        <v>36.488499999999931</v>
      </c>
      <c r="I70" s="57">
        <f t="shared" si="26"/>
        <v>3.468000000000302</v>
      </c>
      <c r="J70" s="57">
        <f t="shared" si="26"/>
        <v>1.9100000000000819</v>
      </c>
      <c r="K70" s="57">
        <f t="shared" si="26"/>
        <v>17.487999999999829</v>
      </c>
      <c r="L70" s="57">
        <f t="shared" si="26"/>
        <v>4.9200000000000728</v>
      </c>
      <c r="M70" s="57">
        <f t="shared" si="26"/>
        <v>3.319999999999709</v>
      </c>
      <c r="N70" s="57">
        <f t="shared" si="26"/>
        <v>34.800000000000068</v>
      </c>
      <c r="O70" s="57">
        <f t="shared" si="26"/>
        <v>63.81899999999996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230.61899999999957</v>
      </c>
    </row>
    <row r="71" spans="1:34" ht="112.5" customHeight="1" x14ac:dyDescent="0.25">
      <c r="A71" s="77" t="s">
        <v>96</v>
      </c>
      <c r="B71" s="14"/>
      <c r="C71" s="14" t="s">
        <v>148</v>
      </c>
      <c r="D71" s="14"/>
      <c r="E71" s="14" t="s">
        <v>149</v>
      </c>
      <c r="F71" s="14"/>
      <c r="G71" s="14" t="s">
        <v>150</v>
      </c>
      <c r="H71" s="14" t="s">
        <v>151</v>
      </c>
      <c r="I71" s="14" t="s">
        <v>152</v>
      </c>
      <c r="J71" s="14"/>
      <c r="K71" s="14" t="s">
        <v>153</v>
      </c>
      <c r="L71" s="14" t="s">
        <v>154</v>
      </c>
      <c r="M71" s="29"/>
      <c r="N71" s="29" t="s">
        <v>156</v>
      </c>
      <c r="O71" s="29" t="s">
        <v>157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155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1856.47</v>
      </c>
      <c r="C12" s="26">
        <v>1698.49</v>
      </c>
      <c r="D12" s="26">
        <v>509.03</v>
      </c>
      <c r="E12" s="26">
        <v>2082.1</v>
      </c>
      <c r="F12" s="26">
        <v>2010.6</v>
      </c>
      <c r="G12" s="26">
        <v>479.15</v>
      </c>
      <c r="H12" s="26">
        <v>2224.65</v>
      </c>
      <c r="I12" s="26">
        <v>1025.57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11886.06</v>
      </c>
      <c r="AI12" s="26">
        <v>11886.06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36.799999999999997</v>
      </c>
      <c r="C15" s="23">
        <v>53.8</v>
      </c>
      <c r="D15" s="23">
        <v>26</v>
      </c>
      <c r="E15" s="23">
        <v>93.5</v>
      </c>
      <c r="F15" s="23">
        <v>86.1</v>
      </c>
      <c r="G15" s="23"/>
      <c r="H15" s="23"/>
      <c r="I15" s="23">
        <v>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298.2</v>
      </c>
    </row>
    <row r="16" spans="1:36" s="32" customFormat="1" x14ac:dyDescent="0.25">
      <c r="A16" s="30" t="s">
        <v>20</v>
      </c>
      <c r="B16" s="31">
        <v>176</v>
      </c>
      <c r="C16" s="31">
        <v>187</v>
      </c>
      <c r="D16" s="31">
        <v>38</v>
      </c>
      <c r="E16" s="31">
        <v>140</v>
      </c>
      <c r="F16" s="31">
        <v>278</v>
      </c>
      <c r="G16" s="31">
        <v>71</v>
      </c>
      <c r="H16" s="31">
        <v>331</v>
      </c>
      <c r="I16" s="31">
        <v>186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1407</v>
      </c>
      <c r="AJ16" s="70"/>
    </row>
    <row r="17" spans="1:36" s="47" customFormat="1" x14ac:dyDescent="0.25">
      <c r="A17" s="46" t="s">
        <v>27</v>
      </c>
      <c r="B17" s="22">
        <f>B16*$B$8</f>
        <v>800.8</v>
      </c>
      <c r="C17" s="22">
        <f>C16*$B$8</f>
        <v>850.85</v>
      </c>
      <c r="D17" s="22">
        <f t="shared" ref="D17:AG17" si="2">D16*$B$8</f>
        <v>172.9</v>
      </c>
      <c r="E17" s="22">
        <f t="shared" si="2"/>
        <v>637</v>
      </c>
      <c r="F17" s="22">
        <f t="shared" si="2"/>
        <v>1264.8999999999999</v>
      </c>
      <c r="G17" s="22">
        <f t="shared" si="2"/>
        <v>323.05</v>
      </c>
      <c r="H17" s="22">
        <f t="shared" si="2"/>
        <v>1506.05</v>
      </c>
      <c r="I17" s="22">
        <f t="shared" si="2"/>
        <v>846.3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6401.85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176</v>
      </c>
      <c r="C22" s="20">
        <f t="shared" ref="C22:AG23" si="5">+C16+C18+C20</f>
        <v>187</v>
      </c>
      <c r="D22" s="20">
        <f t="shared" si="5"/>
        <v>38</v>
      </c>
      <c r="E22" s="20">
        <f t="shared" si="5"/>
        <v>140</v>
      </c>
      <c r="F22" s="20">
        <f t="shared" si="5"/>
        <v>278</v>
      </c>
      <c r="G22" s="20">
        <f t="shared" si="5"/>
        <v>71</v>
      </c>
      <c r="H22" s="20">
        <f t="shared" si="5"/>
        <v>331</v>
      </c>
      <c r="I22" s="20">
        <f t="shared" si="5"/>
        <v>186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1407</v>
      </c>
    </row>
    <row r="23" spans="1:36" s="47" customFormat="1" x14ac:dyDescent="0.25">
      <c r="A23" s="48" t="s">
        <v>26</v>
      </c>
      <c r="B23" s="19">
        <f>+B17+B19+B21</f>
        <v>800.8</v>
      </c>
      <c r="C23" s="19">
        <f t="shared" si="5"/>
        <v>850.85</v>
      </c>
      <c r="D23" s="19">
        <f t="shared" si="5"/>
        <v>172.9</v>
      </c>
      <c r="E23" s="19">
        <f t="shared" si="5"/>
        <v>637</v>
      </c>
      <c r="F23" s="19">
        <f t="shared" si="5"/>
        <v>1264.8999999999999</v>
      </c>
      <c r="G23" s="19">
        <f t="shared" si="5"/>
        <v>323.05</v>
      </c>
      <c r="H23" s="19">
        <f t="shared" si="5"/>
        <v>1506.05</v>
      </c>
      <c r="I23" s="19">
        <f t="shared" si="5"/>
        <v>846.3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6401.85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50.27</v>
      </c>
      <c r="C32" s="36"/>
      <c r="D32" s="36"/>
      <c r="E32" s="36">
        <v>66.84</v>
      </c>
      <c r="F32" s="36"/>
      <c r="G32" s="36"/>
      <c r="H32" s="36">
        <v>23.79</v>
      </c>
      <c r="I32" s="36">
        <v>26.6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167.5</v>
      </c>
    </row>
    <row r="33" spans="1:34" s="47" customFormat="1" x14ac:dyDescent="0.25">
      <c r="A33" s="46" t="s">
        <v>35</v>
      </c>
      <c r="B33" s="22">
        <f>B32*$B$8</f>
        <v>228.7285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304.12200000000001</v>
      </c>
      <c r="F33" s="22">
        <f t="shared" si="12"/>
        <v>0</v>
      </c>
      <c r="G33" s="22">
        <f t="shared" si="12"/>
        <v>0</v>
      </c>
      <c r="H33" s="22">
        <f t="shared" si="12"/>
        <v>108.24449999999999</v>
      </c>
      <c r="I33" s="22">
        <f t="shared" si="12"/>
        <v>121.03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762.125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50.27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66.84</v>
      </c>
      <c r="F38" s="20">
        <f t="shared" si="15"/>
        <v>0</v>
      </c>
      <c r="G38" s="20">
        <f t="shared" si="15"/>
        <v>0</v>
      </c>
      <c r="H38" s="20">
        <f t="shared" si="15"/>
        <v>23.79</v>
      </c>
      <c r="I38" s="20">
        <f t="shared" si="15"/>
        <v>26.6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167.5</v>
      </c>
    </row>
    <row r="39" spans="1:34" s="47" customFormat="1" x14ac:dyDescent="0.25">
      <c r="A39" s="48" t="s">
        <v>42</v>
      </c>
      <c r="B39" s="19">
        <f>+B33+B35+B37</f>
        <v>228.7285</v>
      </c>
      <c r="C39" s="19">
        <f t="shared" si="15"/>
        <v>0</v>
      </c>
      <c r="D39" s="19">
        <f t="shared" si="15"/>
        <v>0</v>
      </c>
      <c r="E39" s="19">
        <f t="shared" si="15"/>
        <v>304.12200000000001</v>
      </c>
      <c r="F39" s="19">
        <f t="shared" si="15"/>
        <v>0</v>
      </c>
      <c r="G39" s="19">
        <f t="shared" si="15"/>
        <v>0</v>
      </c>
      <c r="H39" s="19">
        <f t="shared" si="15"/>
        <v>108.24449999999999</v>
      </c>
      <c r="I39" s="19">
        <f t="shared" si="15"/>
        <v>121.03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762.125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355.98</v>
      </c>
      <c r="C49" s="44">
        <v>581.39</v>
      </c>
      <c r="D49" s="44">
        <v>273.08999999999997</v>
      </c>
      <c r="E49" s="44">
        <v>767.13</v>
      </c>
      <c r="F49" s="44">
        <v>621.66999999999996</v>
      </c>
      <c r="G49" s="44">
        <v>63.35</v>
      </c>
      <c r="H49" s="44">
        <v>550.41</v>
      </c>
      <c r="I49" s="44">
        <v>57.14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3270.16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430.37</v>
      </c>
      <c r="C53" s="44">
        <v>104.35</v>
      </c>
      <c r="D53" s="44">
        <v>37.89</v>
      </c>
      <c r="E53" s="44">
        <v>267.89999999999998</v>
      </c>
      <c r="F53" s="44">
        <v>38.76</v>
      </c>
      <c r="G53" s="44">
        <v>96.42</v>
      </c>
      <c r="H53" s="44">
        <v>130.22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1105.9099999999999</v>
      </c>
    </row>
    <row r="54" spans="1:34" x14ac:dyDescent="0.25">
      <c r="A54" s="17" t="s">
        <v>114</v>
      </c>
      <c r="B54" s="44"/>
      <c r="C54" s="44"/>
      <c r="D54" s="44"/>
      <c r="E54" s="44">
        <v>15.12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15.12</v>
      </c>
    </row>
    <row r="55" spans="1:34" x14ac:dyDescent="0.25">
      <c r="A55" s="17" t="s">
        <v>52</v>
      </c>
      <c r="B55" s="44"/>
      <c r="C55" s="44">
        <v>109.71</v>
      </c>
      <c r="D55" s="44"/>
      <c r="E55" s="44"/>
      <c r="F55" s="44"/>
      <c r="G55" s="44"/>
      <c r="H55" s="44">
        <v>20.45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130.16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1852.6785</v>
      </c>
      <c r="C64" s="53">
        <f t="shared" ref="C64:AG64" si="21">+C15+C23+C31+C39+C47+C48+C49+C50+C51+C52+C53+C54+C55+C56+C57+C58+C59+C60+C61+C62+C63</f>
        <v>1700.1</v>
      </c>
      <c r="D64" s="53">
        <f t="shared" si="21"/>
        <v>509.88</v>
      </c>
      <c r="E64" s="53">
        <f t="shared" si="21"/>
        <v>2084.7719999999999</v>
      </c>
      <c r="F64" s="53">
        <f t="shared" si="21"/>
        <v>2011.4299999999996</v>
      </c>
      <c r="G64" s="53">
        <f t="shared" si="21"/>
        <v>482.82000000000005</v>
      </c>
      <c r="H64" s="53">
        <f t="shared" si="21"/>
        <v>2315.3744999999994</v>
      </c>
      <c r="I64" s="53">
        <f t="shared" si="21"/>
        <v>1026.47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11983.525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1856.47</v>
      </c>
      <c r="C67" s="57">
        <f t="shared" ref="C67:L67" si="23">C12</f>
        <v>1698.49</v>
      </c>
      <c r="D67" s="57">
        <f t="shared" si="23"/>
        <v>509.03</v>
      </c>
      <c r="E67" s="57">
        <f t="shared" si="23"/>
        <v>2082.1</v>
      </c>
      <c r="F67" s="57">
        <f t="shared" si="23"/>
        <v>2010.6</v>
      </c>
      <c r="G67" s="57">
        <f t="shared" si="23"/>
        <v>479.15</v>
      </c>
      <c r="H67" s="57">
        <f t="shared" si="23"/>
        <v>2224.65</v>
      </c>
      <c r="I67" s="57">
        <f t="shared" si="23"/>
        <v>1025.57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11886.06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1856.47</v>
      </c>
      <c r="C69" s="59">
        <f t="shared" ref="C69:AG69" si="25">+C67+C68</f>
        <v>1698.49</v>
      </c>
      <c r="D69" s="59">
        <f t="shared" si="25"/>
        <v>509.03</v>
      </c>
      <c r="E69" s="59">
        <f t="shared" si="25"/>
        <v>2082.1</v>
      </c>
      <c r="F69" s="59">
        <f t="shared" si="25"/>
        <v>2010.6</v>
      </c>
      <c r="G69" s="59">
        <f t="shared" si="25"/>
        <v>479.15</v>
      </c>
      <c r="H69" s="59">
        <f t="shared" si="25"/>
        <v>2224.65</v>
      </c>
      <c r="I69" s="59">
        <f t="shared" si="25"/>
        <v>1025.57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11886.06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-3.7915000000000418</v>
      </c>
      <c r="C70" s="57">
        <f t="shared" si="26"/>
        <v>1.6099999999999</v>
      </c>
      <c r="D70" s="57">
        <f t="shared" si="26"/>
        <v>0.85000000000002274</v>
      </c>
      <c r="E70" s="57">
        <f t="shared" si="26"/>
        <v>2.6720000000000255</v>
      </c>
      <c r="F70" s="57">
        <f t="shared" si="26"/>
        <v>0.82999999999969987</v>
      </c>
      <c r="G70" s="57">
        <f t="shared" si="26"/>
        <v>3.6700000000000728</v>
      </c>
      <c r="H70" s="57">
        <f t="shared" si="26"/>
        <v>90.724499999999352</v>
      </c>
      <c r="I70" s="57">
        <f t="shared" si="26"/>
        <v>0.90000000000009095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97.464999999999122</v>
      </c>
    </row>
    <row r="71" spans="1:34" ht="95.25" customHeight="1" x14ac:dyDescent="0.25">
      <c r="A71" s="77" t="s">
        <v>96</v>
      </c>
      <c r="B71" s="14"/>
      <c r="C71" s="14" t="s">
        <v>158</v>
      </c>
      <c r="D71" s="14"/>
      <c r="E71" s="14"/>
      <c r="F71" s="14"/>
      <c r="G71" s="14" t="s">
        <v>159</v>
      </c>
      <c r="H71" s="14" t="s">
        <v>160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2516.4</v>
      </c>
      <c r="C12" s="26">
        <v>2180.06</v>
      </c>
      <c r="D12" s="26">
        <v>2132.06</v>
      </c>
      <c r="E12" s="26">
        <v>1060.78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7889.3</v>
      </c>
      <c r="AI12" s="26">
        <v>7889.28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196.2</v>
      </c>
      <c r="C15" s="23">
        <v>238.5</v>
      </c>
      <c r="D15" s="23">
        <v>112.9</v>
      </c>
      <c r="E15" s="23">
        <v>156.19999999999999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703.8</v>
      </c>
    </row>
    <row r="16" spans="1:36" s="32" customFormat="1" x14ac:dyDescent="0.25">
      <c r="A16" s="30" t="s">
        <v>20</v>
      </c>
      <c r="B16" s="31">
        <v>237</v>
      </c>
      <c r="C16" s="31">
        <v>136</v>
      </c>
      <c r="D16" s="31">
        <v>117</v>
      </c>
      <c r="E16" s="31">
        <v>63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553</v>
      </c>
      <c r="AJ16" s="70"/>
    </row>
    <row r="17" spans="1:36" s="47" customFormat="1" x14ac:dyDescent="0.25">
      <c r="A17" s="46" t="s">
        <v>27</v>
      </c>
      <c r="B17" s="22">
        <f>B16*$B$8</f>
        <v>1078.3499999999999</v>
      </c>
      <c r="C17" s="22">
        <f>C16*$B$8</f>
        <v>618.79999999999995</v>
      </c>
      <c r="D17" s="22">
        <f t="shared" ref="D17:AG17" si="2">D16*$B$8</f>
        <v>532.35</v>
      </c>
      <c r="E17" s="22">
        <f t="shared" si="2"/>
        <v>286.64999999999998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2516.15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237</v>
      </c>
      <c r="C22" s="20">
        <f t="shared" ref="C22:AG23" si="5">+C16+C18+C20</f>
        <v>136</v>
      </c>
      <c r="D22" s="20">
        <f t="shared" si="5"/>
        <v>117</v>
      </c>
      <c r="E22" s="20">
        <f t="shared" si="5"/>
        <v>63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553</v>
      </c>
    </row>
    <row r="23" spans="1:36" s="47" customFormat="1" x14ac:dyDescent="0.25">
      <c r="A23" s="48" t="s">
        <v>26</v>
      </c>
      <c r="B23" s="19">
        <f>+B17+B19+B21</f>
        <v>1078.3499999999999</v>
      </c>
      <c r="C23" s="19">
        <f t="shared" si="5"/>
        <v>618.79999999999995</v>
      </c>
      <c r="D23" s="19">
        <f t="shared" si="5"/>
        <v>532.35</v>
      </c>
      <c r="E23" s="19">
        <f t="shared" si="5"/>
        <v>286.64999999999998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2516.15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17.690000000000001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17.690000000000001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80.489500000000007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80.489500000000007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17.690000000000001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17.690000000000001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80.489500000000007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80.489500000000007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928.3</v>
      </c>
      <c r="C49" s="44">
        <v>840.88</v>
      </c>
      <c r="D49" s="44">
        <v>942.64</v>
      </c>
      <c r="E49" s="44">
        <v>182.62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2894.4399999999996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314.95</v>
      </c>
      <c r="C53" s="44">
        <v>484.14</v>
      </c>
      <c r="D53" s="44">
        <v>545.94000000000005</v>
      </c>
      <c r="E53" s="44">
        <v>143.88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1488.9099999999999</v>
      </c>
    </row>
    <row r="54" spans="1:34" x14ac:dyDescent="0.25">
      <c r="A54" s="17" t="s">
        <v>114</v>
      </c>
      <c r="B54" s="44"/>
      <c r="C54" s="44"/>
      <c r="D54" s="44"/>
      <c r="E54" s="44">
        <v>155.61000000000001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155.61000000000001</v>
      </c>
    </row>
    <row r="55" spans="1:34" x14ac:dyDescent="0.25">
      <c r="A55" s="17" t="s">
        <v>52</v>
      </c>
      <c r="B55" s="44"/>
      <c r="C55" s="44"/>
      <c r="D55" s="44"/>
      <c r="E55" s="44">
        <v>57.28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2517.7999999999997</v>
      </c>
      <c r="C64" s="53">
        <f t="shared" ref="C64:AG64" si="21">+C15+C23+C31+C39+C47+C48+C49+C50+C51+C52+C53+C54+C55+C56+C57+C58+C59+C60+C61+C62+C63</f>
        <v>2182.3199999999997</v>
      </c>
      <c r="D64" s="53">
        <f t="shared" si="21"/>
        <v>2133.83</v>
      </c>
      <c r="E64" s="53">
        <f t="shared" si="21"/>
        <v>1062.7294999999999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7896.6794999999984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2516.4</v>
      </c>
      <c r="C67" s="57">
        <f t="shared" ref="C67:L67" si="23">C12</f>
        <v>2180.06</v>
      </c>
      <c r="D67" s="57">
        <f t="shared" si="23"/>
        <v>2132.06</v>
      </c>
      <c r="E67" s="57">
        <f t="shared" si="23"/>
        <v>1060.78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7889.3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2516.4</v>
      </c>
      <c r="C69" s="59">
        <f t="shared" ref="C69:AG69" si="25">+C67+C68</f>
        <v>2180.06</v>
      </c>
      <c r="D69" s="59">
        <f t="shared" si="25"/>
        <v>2132.06</v>
      </c>
      <c r="E69" s="59">
        <f t="shared" si="25"/>
        <v>1060.78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7889.3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1.3999999999996362</v>
      </c>
      <c r="C70" s="57">
        <f t="shared" si="26"/>
        <v>2.2599999999997635</v>
      </c>
      <c r="D70" s="57">
        <f t="shared" si="26"/>
        <v>1.7699999999999818</v>
      </c>
      <c r="E70" s="57">
        <f t="shared" si="26"/>
        <v>1.9494999999999436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7.3794999999993252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N44" activePane="bottomRight" state="frozen"/>
      <selection pane="topRight" activeCell="B1" sqref="B1"/>
      <selection pane="bottomLeft" activeCell="A5" sqref="A5"/>
      <selection pane="bottomRight" activeCell="C53" sqref="C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706.41</v>
      </c>
      <c r="C12" s="26">
        <v>1170.3599999999999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1876.77</v>
      </c>
      <c r="AI12" s="26">
        <v>1876.77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5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11</v>
      </c>
      <c r="AI14" s="26"/>
      <c r="AJ14" s="69">
        <f>+AI14-AH14</f>
        <v>-11</v>
      </c>
    </row>
    <row r="15" spans="1:36" x14ac:dyDescent="0.25">
      <c r="A15" s="13" t="s">
        <v>0</v>
      </c>
      <c r="B15" s="23">
        <v>25.5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25.5</v>
      </c>
    </row>
    <row r="16" spans="1:36" s="32" customFormat="1" x14ac:dyDescent="0.25">
      <c r="A16" s="30" t="s">
        <v>20</v>
      </c>
      <c r="B16" s="31">
        <v>56</v>
      </c>
      <c r="C16" s="31">
        <v>93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</v>
      </c>
      <c r="AJ16" s="70"/>
    </row>
    <row r="17" spans="1:36" s="47" customFormat="1" x14ac:dyDescent="0.25">
      <c r="A17" s="46" t="s">
        <v>27</v>
      </c>
      <c r="B17" s="22">
        <f>B16*$B$8</f>
        <v>254.79999999999998</v>
      </c>
      <c r="C17" s="22">
        <f>C16*$B$8</f>
        <v>423.15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677.94999999999993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</v>
      </c>
      <c r="C22" s="20">
        <f t="shared" ref="C22:AG23" si="5">+C16+C18+C20</f>
        <v>93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</v>
      </c>
    </row>
    <row r="23" spans="1:36" s="47" customFormat="1" x14ac:dyDescent="0.25">
      <c r="A23" s="48" t="s">
        <v>26</v>
      </c>
      <c r="B23" s="19">
        <f>+B17+B19+B21</f>
        <v>254.79999999999998</v>
      </c>
      <c r="C23" s="19">
        <f t="shared" si="5"/>
        <v>423.15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677.94999999999993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9.98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45.408999999999999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45.408999999999999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45.408999999999999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45.408999999999999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376.55</v>
      </c>
      <c r="C49" s="44">
        <v>723.42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1099.97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14.46</v>
      </c>
      <c r="C53" s="44">
        <v>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20.46</v>
      </c>
    </row>
    <row r="54" spans="1:34" x14ac:dyDescent="0.25">
      <c r="A54" s="17" t="s">
        <v>114</v>
      </c>
      <c r="B54" s="44"/>
      <c r="C54" s="44">
        <v>0.95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0.95</v>
      </c>
    </row>
    <row r="55" spans="1:34" x14ac:dyDescent="0.25">
      <c r="A55" s="17" t="s">
        <v>52</v>
      </c>
      <c r="B55" s="44">
        <v>42.07</v>
      </c>
      <c r="C55" s="44">
        <v>16.72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713.38</v>
      </c>
      <c r="C64" s="53">
        <f t="shared" ref="C64:AG64" si="21">+C15+C23+C31+C39+C47+C48+C49+C50+C51+C52+C53+C54+C55+C56+C57+C58+C59+C60+C61+C62+C63</f>
        <v>1215.6489999999999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1929.029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706.41</v>
      </c>
      <c r="C67" s="57">
        <f t="shared" ref="C67:L67" si="23">C12</f>
        <v>1170.3599999999999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1876.77</v>
      </c>
    </row>
    <row r="68" spans="1:34" s="47" customFormat="1" x14ac:dyDescent="0.25">
      <c r="A68" s="58" t="s">
        <v>93</v>
      </c>
      <c r="B68" s="59">
        <f t="shared" ref="B68:AG68" si="24">+B13+B14</f>
        <v>5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17</v>
      </c>
    </row>
    <row r="69" spans="1:34" s="47" customFormat="1" x14ac:dyDescent="0.25">
      <c r="A69" s="58" t="s">
        <v>94</v>
      </c>
      <c r="B69" s="59">
        <f>+B67+B68</f>
        <v>711.41</v>
      </c>
      <c r="C69" s="59">
        <f t="shared" ref="C69:AG69" si="25">+C67+C68</f>
        <v>1182.3599999999999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1893.77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1.9700000000000273</v>
      </c>
      <c r="C70" s="57">
        <f t="shared" si="26"/>
        <v>33.288999999999987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35.259000000000015</v>
      </c>
    </row>
    <row r="71" spans="1:34" ht="102.75" customHeight="1" x14ac:dyDescent="0.25">
      <c r="A71" s="77" t="s">
        <v>96</v>
      </c>
      <c r="B71" s="14"/>
      <c r="C71" s="14" t="s">
        <v>161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D72" sqref="D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504.73</v>
      </c>
      <c r="C12" s="26">
        <v>246.54</v>
      </c>
      <c r="D12" s="26">
        <v>1567.34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2318.6099999999997</v>
      </c>
      <c r="AI12" s="26"/>
      <c r="AJ12" s="69">
        <f>+AI12-AH12</f>
        <v>-2318.6099999999997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>
        <v>47</v>
      </c>
      <c r="C16" s="31">
        <v>45</v>
      </c>
      <c r="D16" s="31">
        <v>164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256</v>
      </c>
      <c r="AJ16" s="70"/>
    </row>
    <row r="17" spans="1:36" s="47" customFormat="1" x14ac:dyDescent="0.25">
      <c r="A17" s="46" t="s">
        <v>27</v>
      </c>
      <c r="B17" s="22">
        <f>B16*$B$8</f>
        <v>215.73</v>
      </c>
      <c r="C17" s="22">
        <f>C16*$B$8</f>
        <v>206.54999999999998</v>
      </c>
      <c r="D17" s="22">
        <f t="shared" ref="D17:AG17" si="2">D16*$B$8</f>
        <v>752.76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1175.04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45</v>
      </c>
      <c r="D22" s="20">
        <f t="shared" si="5"/>
        <v>164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256</v>
      </c>
    </row>
    <row r="23" spans="1:36" s="47" customFormat="1" x14ac:dyDescent="0.25">
      <c r="A23" s="48" t="s">
        <v>26</v>
      </c>
      <c r="B23" s="19">
        <f>+B17+B19+B21</f>
        <v>215.73</v>
      </c>
      <c r="C23" s="19">
        <f t="shared" si="5"/>
        <v>206.54999999999998</v>
      </c>
      <c r="D23" s="19">
        <f t="shared" si="5"/>
        <v>752.76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1175.04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41.31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41.31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41.31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41.31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168.23</v>
      </c>
      <c r="C49" s="44">
        <v>54.17</v>
      </c>
      <c r="D49" s="44">
        <v>748.45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970.85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97.22</v>
      </c>
      <c r="C53" s="44"/>
      <c r="D53" s="44">
        <v>32.130000000000003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129.35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13.31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508.17999999999995</v>
      </c>
      <c r="C64" s="53">
        <f t="shared" ref="C64:AG64" si="21">+C15+C23+C31+C39+C47+C48+C49+C50+C51+C52+C53+C54+C55+C56+C57+C58+C59+C60+C61+C62+C63</f>
        <v>260.71999999999997</v>
      </c>
      <c r="D64" s="53">
        <f t="shared" si="21"/>
        <v>1587.96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2356.8599999999997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504.73</v>
      </c>
      <c r="C67" s="57">
        <f t="shared" ref="C67:L67" si="23">C12</f>
        <v>246.54</v>
      </c>
      <c r="D67" s="57">
        <f t="shared" si="23"/>
        <v>1567.34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2318.6099999999997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504.73</v>
      </c>
      <c r="C69" s="59">
        <f t="shared" ref="C69:AG69" si="25">+C67+C68</f>
        <v>246.54</v>
      </c>
      <c r="D69" s="59">
        <f t="shared" si="25"/>
        <v>1567.34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2318.6099999999997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3.4499999999999318</v>
      </c>
      <c r="C70" s="57">
        <f t="shared" si="26"/>
        <v>14.179999999999978</v>
      </c>
      <c r="D70" s="57">
        <f t="shared" si="26"/>
        <v>20.620000000000118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38.250000000000028</v>
      </c>
    </row>
    <row r="71" spans="1:34" ht="96" customHeight="1" x14ac:dyDescent="0.25">
      <c r="A71" s="77" t="s">
        <v>96</v>
      </c>
      <c r="B71" s="14"/>
      <c r="C71" s="14" t="s">
        <v>162</v>
      </c>
      <c r="D71" s="14" t="s">
        <v>163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53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164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2149.94</v>
      </c>
      <c r="C12" s="26">
        <v>1811.31</v>
      </c>
      <c r="D12" s="26">
        <v>2468.31</v>
      </c>
      <c r="E12" s="26">
        <v>1448.89</v>
      </c>
      <c r="F12" s="26">
        <v>2536.92</v>
      </c>
      <c r="G12" s="26">
        <v>2179.9299999999998</v>
      </c>
      <c r="H12" s="26">
        <v>3399.14</v>
      </c>
      <c r="I12" s="26">
        <v>1825.44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17819.879999999997</v>
      </c>
      <c r="AI12" s="26">
        <v>17819.89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113.8</v>
      </c>
      <c r="C15" s="23">
        <v>23</v>
      </c>
      <c r="D15" s="23">
        <v>263.55</v>
      </c>
      <c r="E15" s="23">
        <v>95.5</v>
      </c>
      <c r="F15" s="23"/>
      <c r="G15" s="23">
        <v>87</v>
      </c>
      <c r="H15" s="23">
        <v>121.5</v>
      </c>
      <c r="I15" s="23">
        <v>172.5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876.85</v>
      </c>
    </row>
    <row r="16" spans="1:36" s="32" customFormat="1" x14ac:dyDescent="0.25">
      <c r="A16" s="30" t="s">
        <v>20</v>
      </c>
      <c r="B16" s="31">
        <v>206</v>
      </c>
      <c r="C16" s="31">
        <v>251</v>
      </c>
      <c r="D16" s="31">
        <v>217</v>
      </c>
      <c r="E16" s="31">
        <v>159</v>
      </c>
      <c r="F16" s="31">
        <v>384</v>
      </c>
      <c r="G16" s="31">
        <v>184</v>
      </c>
      <c r="H16" s="31">
        <v>327</v>
      </c>
      <c r="I16" s="31">
        <v>231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1959</v>
      </c>
      <c r="AJ16" s="70"/>
    </row>
    <row r="17" spans="1:36" s="47" customFormat="1" x14ac:dyDescent="0.25">
      <c r="A17" s="46" t="s">
        <v>27</v>
      </c>
      <c r="B17" s="22">
        <f>B16*$B$8</f>
        <v>937.3</v>
      </c>
      <c r="C17" s="22">
        <f>C16*$B$8</f>
        <v>1142.05</v>
      </c>
      <c r="D17" s="22">
        <f t="shared" ref="D17:AG17" si="2">D16*$B$8</f>
        <v>987.34999999999991</v>
      </c>
      <c r="E17" s="22">
        <f t="shared" si="2"/>
        <v>723.44999999999993</v>
      </c>
      <c r="F17" s="22">
        <f t="shared" si="2"/>
        <v>1747.1999999999998</v>
      </c>
      <c r="G17" s="22">
        <f t="shared" si="2"/>
        <v>837.19999999999993</v>
      </c>
      <c r="H17" s="22">
        <f t="shared" si="2"/>
        <v>1487.85</v>
      </c>
      <c r="I17" s="22">
        <f t="shared" si="2"/>
        <v>1051.05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8913.4499999999989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206</v>
      </c>
      <c r="C22" s="20">
        <f t="shared" ref="C22:AG23" si="5">+C16+C18+C20</f>
        <v>251</v>
      </c>
      <c r="D22" s="20">
        <f t="shared" si="5"/>
        <v>217</v>
      </c>
      <c r="E22" s="20">
        <f t="shared" si="5"/>
        <v>159</v>
      </c>
      <c r="F22" s="20">
        <f t="shared" si="5"/>
        <v>384</v>
      </c>
      <c r="G22" s="20">
        <f t="shared" si="5"/>
        <v>184</v>
      </c>
      <c r="H22" s="20">
        <f t="shared" si="5"/>
        <v>327</v>
      </c>
      <c r="I22" s="20">
        <f t="shared" si="5"/>
        <v>231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1959</v>
      </c>
    </row>
    <row r="23" spans="1:36" s="47" customFormat="1" x14ac:dyDescent="0.25">
      <c r="A23" s="48" t="s">
        <v>26</v>
      </c>
      <c r="B23" s="19">
        <f>+B17+B19+B21</f>
        <v>937.3</v>
      </c>
      <c r="C23" s="19">
        <f t="shared" si="5"/>
        <v>1142.05</v>
      </c>
      <c r="D23" s="19">
        <f t="shared" si="5"/>
        <v>987.34999999999991</v>
      </c>
      <c r="E23" s="19">
        <f t="shared" si="5"/>
        <v>723.44999999999993</v>
      </c>
      <c r="F23" s="19">
        <f t="shared" si="5"/>
        <v>1747.1999999999998</v>
      </c>
      <c r="G23" s="19">
        <f t="shared" si="5"/>
        <v>837.19999999999993</v>
      </c>
      <c r="H23" s="19">
        <f t="shared" si="5"/>
        <v>1487.85</v>
      </c>
      <c r="I23" s="19">
        <f t="shared" si="5"/>
        <v>1051.05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8913.4499999999989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753.18</v>
      </c>
      <c r="C49" s="44">
        <v>309.35000000000002</v>
      </c>
      <c r="D49" s="44"/>
      <c r="E49" s="44"/>
      <c r="F49" s="44"/>
      <c r="G49" s="44"/>
      <c r="H49" s="44">
        <v>1748.99</v>
      </c>
      <c r="I49" s="44">
        <v>606.95000000000005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3418.4700000000003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1044.3800000000001</v>
      </c>
      <c r="E52" s="44">
        <v>430.1</v>
      </c>
      <c r="F52" s="44">
        <v>692.06</v>
      </c>
      <c r="G52" s="44">
        <v>1082.26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3248.8</v>
      </c>
    </row>
    <row r="53" spans="1:34" x14ac:dyDescent="0.25">
      <c r="A53" s="17" t="s">
        <v>18</v>
      </c>
      <c r="B53" s="44">
        <v>338.4</v>
      </c>
      <c r="C53" s="44">
        <v>345.68</v>
      </c>
      <c r="D53" s="44">
        <v>177.35</v>
      </c>
      <c r="E53" s="44">
        <v>205.04</v>
      </c>
      <c r="F53" s="44">
        <v>115.51</v>
      </c>
      <c r="G53" s="44">
        <v>177.62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1359.6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8.2799999999999994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8.2799999999999994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2150.96</v>
      </c>
      <c r="C64" s="53">
        <f t="shared" ref="C64:AG64" si="21">+C15+C23+C31+C39+C47+C48+C49+C50+C51+C52+C53+C54+C55+C56+C57+C58+C59+C60+C61+C62+C63</f>
        <v>1820.0800000000002</v>
      </c>
      <c r="D64" s="53">
        <f t="shared" si="21"/>
        <v>2472.6299999999997</v>
      </c>
      <c r="E64" s="53">
        <f t="shared" si="21"/>
        <v>1454.09</v>
      </c>
      <c r="F64" s="53">
        <f t="shared" si="21"/>
        <v>2554.77</v>
      </c>
      <c r="G64" s="53">
        <f t="shared" si="21"/>
        <v>2184.08</v>
      </c>
      <c r="H64" s="53">
        <f t="shared" si="21"/>
        <v>3358.34</v>
      </c>
      <c r="I64" s="53">
        <f t="shared" si="21"/>
        <v>1830.5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17825.45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2149.94</v>
      </c>
      <c r="C67" s="57">
        <f t="shared" ref="C67:L67" si="23">C12</f>
        <v>1811.31</v>
      </c>
      <c r="D67" s="57">
        <f t="shared" si="23"/>
        <v>2468.31</v>
      </c>
      <c r="E67" s="57">
        <f t="shared" si="23"/>
        <v>1448.89</v>
      </c>
      <c r="F67" s="57">
        <f t="shared" si="23"/>
        <v>2536.92</v>
      </c>
      <c r="G67" s="57">
        <f t="shared" si="23"/>
        <v>2179.9299999999998</v>
      </c>
      <c r="H67" s="57">
        <f t="shared" si="23"/>
        <v>3399.14</v>
      </c>
      <c r="I67" s="57">
        <f t="shared" si="23"/>
        <v>1825.44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17819.879999999997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2149.94</v>
      </c>
      <c r="C69" s="59">
        <f t="shared" ref="C69:AG69" si="25">+C67+C68</f>
        <v>1811.31</v>
      </c>
      <c r="D69" s="59">
        <f t="shared" si="25"/>
        <v>2468.31</v>
      </c>
      <c r="E69" s="59">
        <f t="shared" si="25"/>
        <v>1448.89</v>
      </c>
      <c r="F69" s="59">
        <f t="shared" si="25"/>
        <v>2536.92</v>
      </c>
      <c r="G69" s="59">
        <f t="shared" si="25"/>
        <v>2179.9299999999998</v>
      </c>
      <c r="H69" s="59">
        <f t="shared" si="25"/>
        <v>3399.14</v>
      </c>
      <c r="I69" s="59">
        <f t="shared" si="25"/>
        <v>1825.44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17819.879999999997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1.0199999999999818</v>
      </c>
      <c r="C70" s="57">
        <f t="shared" si="26"/>
        <v>8.7700000000002092</v>
      </c>
      <c r="D70" s="57">
        <f t="shared" si="26"/>
        <v>4.319999999999709</v>
      </c>
      <c r="E70" s="57">
        <f t="shared" si="26"/>
        <v>5.1999999999998181</v>
      </c>
      <c r="F70" s="57">
        <f t="shared" si="26"/>
        <v>17.849999999999909</v>
      </c>
      <c r="G70" s="57">
        <f t="shared" si="26"/>
        <v>4.1500000000000909</v>
      </c>
      <c r="H70" s="57">
        <f t="shared" si="26"/>
        <v>-40.799999999999727</v>
      </c>
      <c r="I70" s="57">
        <f t="shared" si="26"/>
        <v>5.0599999999999454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5.5699999999999363</v>
      </c>
    </row>
    <row r="71" spans="1:34" ht="94.5" customHeight="1" x14ac:dyDescent="0.25">
      <c r="A71" s="77" t="s">
        <v>96</v>
      </c>
      <c r="B71" s="14"/>
      <c r="C71" s="14" t="s">
        <v>165</v>
      </c>
      <c r="D71" s="14"/>
      <c r="E71" s="14"/>
      <c r="F71" s="14" t="s">
        <v>166</v>
      </c>
      <c r="G71" s="14"/>
      <c r="H71" s="14" t="s">
        <v>167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2022-01-31T15:55:39Z</dcterms:modified>
</cp:coreProperties>
</file>