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bookViews>
    <workbookView xWindow="0" yWindow="0" windowWidth="15360" windowHeight="7650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C69" i="149" l="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AH23" i="149" s="1"/>
  <c r="F11" i="145" s="1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I64" i="150" s="1"/>
  <c r="I70" i="150" s="1"/>
  <c r="K31" i="150"/>
  <c r="M31" i="150"/>
  <c r="O31" i="150"/>
  <c r="Q31" i="150"/>
  <c r="S31" i="150"/>
  <c r="U31" i="150"/>
  <c r="W31" i="150"/>
  <c r="Y31" i="150"/>
  <c r="Y64" i="150" s="1"/>
  <c r="Y70" i="150" s="1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C64" i="151"/>
  <c r="C70" i="151" s="1"/>
  <c r="S64" i="151"/>
  <c r="S70" i="151" s="1"/>
  <c r="K64" i="151"/>
  <c r="K70" i="151" s="1"/>
  <c r="AE64" i="151"/>
  <c r="AE70" i="151" s="1"/>
  <c r="W64" i="151"/>
  <c r="W70" i="151" s="1"/>
  <c r="O64" i="151"/>
  <c r="O70" i="151" s="1"/>
  <c r="G64" i="151"/>
  <c r="G70" i="151" s="1"/>
  <c r="AH23" i="151"/>
  <c r="H11" i="145" s="1"/>
  <c r="AC64" i="150"/>
  <c r="AC70" i="150" s="1"/>
  <c r="U64" i="150"/>
  <c r="U70" i="150" s="1"/>
  <c r="M64" i="150"/>
  <c r="M70" i="150" s="1"/>
  <c r="E64" i="150"/>
  <c r="E70" i="150" s="1"/>
  <c r="B64" i="150"/>
  <c r="B70" i="150" s="1"/>
  <c r="AG64" i="149"/>
  <c r="AG70" i="149" s="1"/>
  <c r="Q64" i="149"/>
  <c r="Q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Y69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X39" i="40" s="1"/>
  <c r="Y33" i="40"/>
  <c r="Y39" i="40" s="1"/>
  <c r="Z33" i="40"/>
  <c r="Z39" i="40" s="1"/>
  <c r="AA33" i="40"/>
  <c r="AB33" i="40"/>
  <c r="AC33" i="40"/>
  <c r="AC39" i="40" s="1"/>
  <c r="AD33" i="40"/>
  <c r="AE33" i="40"/>
  <c r="AF33" i="40"/>
  <c r="AF39" i="40" s="1"/>
  <c r="AG33" i="40"/>
  <c r="AG39" i="40" s="1"/>
  <c r="T35" i="40"/>
  <c r="U35" i="40"/>
  <c r="V35" i="40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D39" i="40"/>
  <c r="T41" i="40"/>
  <c r="U41" i="40"/>
  <c r="V41" i="40"/>
  <c r="V47" i="40" s="1"/>
  <c r="W41" i="40"/>
  <c r="X41" i="40"/>
  <c r="X47" i="40" s="1"/>
  <c r="Y41" i="40"/>
  <c r="Z41" i="40"/>
  <c r="Z47" i="40" s="1"/>
  <c r="AA41" i="40"/>
  <c r="AB41" i="40"/>
  <c r="AC41" i="40"/>
  <c r="AD41" i="40"/>
  <c r="AD47" i="40" s="1"/>
  <c r="AE41" i="40"/>
  <c r="AF41" i="40"/>
  <c r="AF47" i="40" s="1"/>
  <c r="AG41" i="40"/>
  <c r="T43" i="40"/>
  <c r="T47" i="40" s="1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W47" i="40"/>
  <c r="AA47" i="40"/>
  <c r="AB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V23" i="40" s="1"/>
  <c r="W17" i="40"/>
  <c r="X17" i="40"/>
  <c r="Y17" i="40"/>
  <c r="Z17" i="40"/>
  <c r="Z23" i="40" s="1"/>
  <c r="AA17" i="40"/>
  <c r="AB17" i="40"/>
  <c r="AC17" i="40"/>
  <c r="AD17" i="40"/>
  <c r="AD23" i="40" s="1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U23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F69" i="40" l="1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V64" i="40"/>
  <c r="V70" i="40" s="1"/>
  <c r="T64" i="40"/>
  <c r="B67" i="40"/>
  <c r="B22" i="40"/>
  <c r="M33" i="40"/>
  <c r="N33" i="40"/>
  <c r="O33" i="40"/>
  <c r="O39" i="40" s="1"/>
  <c r="P33" i="40"/>
  <c r="Q33" i="40"/>
  <c r="R33" i="40"/>
  <c r="S33" i="40"/>
  <c r="M35" i="40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N47" i="40" s="1"/>
  <c r="O41" i="40"/>
  <c r="P41" i="40"/>
  <c r="Q41" i="40"/>
  <c r="R41" i="40"/>
  <c r="R47" i="40" s="1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G69" i="40" s="1"/>
  <c r="H67" i="40"/>
  <c r="I67" i="40"/>
  <c r="J67" i="40"/>
  <c r="K67" i="40"/>
  <c r="K69" i="40" s="1"/>
  <c r="L67" i="40"/>
  <c r="C68" i="40"/>
  <c r="D68" i="40"/>
  <c r="E68" i="40"/>
  <c r="E69" i="40" s="1"/>
  <c r="F68" i="40"/>
  <c r="G68" i="40"/>
  <c r="H68" i="40"/>
  <c r="I68" i="40"/>
  <c r="J68" i="40"/>
  <c r="K68" i="40"/>
  <c r="L68" i="40"/>
  <c r="C69" i="40"/>
  <c r="H69" i="40"/>
  <c r="L69" i="40"/>
  <c r="B68" i="40"/>
  <c r="C17" i="40"/>
  <c r="M39" i="40" l="1"/>
  <c r="I69" i="40"/>
  <c r="D69" i="40"/>
  <c r="P47" i="40"/>
  <c r="AE64" i="40"/>
  <c r="AE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O64" i="40" s="1"/>
  <c r="O70" i="40" s="1"/>
  <c r="N23" i="40"/>
  <c r="M23" i="40"/>
  <c r="P64" i="40" l="1"/>
  <c r="P70" i="40" s="1"/>
  <c r="AH69" i="40"/>
  <c r="S64" i="40"/>
  <c r="S70" i="40" s="1"/>
  <c r="M64" i="40"/>
  <c r="M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I39" i="40" s="1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E31" i="40"/>
  <c r="G31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<sst xmlns="http://schemas.openxmlformats.org/spreadsheetml/2006/main" count="767" uniqueCount="148">
  <si>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</si>
  <si>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</si>
  <si>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</si>
  <si>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</si>
  <si>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</si>
  <si>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</si>
  <si>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</si>
  <si>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</si>
  <si>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</si>
  <si>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</si>
  <si>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</si>
  <si>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</si>
  <si>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</si>
  <si>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</si>
  <si>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</si>
  <si>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</si>
  <si>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</si>
  <si>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</si>
  <si>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</si>
  <si>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</si>
  <si>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</si>
  <si>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</si>
  <si>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</si>
  <si>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</si>
  <si>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</si>
  <si>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</si>
  <si>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</si>
  <si>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</si>
  <si>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</si>
  <si>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</si>
  <si>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</si>
  <si>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</si>
  <si>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</si>
  <si>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</si>
  <si>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</si>
  <si>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</si>
  <si>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</si>
  <si>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</si>
  <si>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</si>
  <si>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</si>
  <si>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</si>
  <si>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</si>
  <si>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</si>
  <si>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</si>
  <si>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</si>
  <si>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</si>
  <si>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</si>
  <si>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</si>
  <si>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</si>
  <si>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</si>
  <si>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</si>
  <si>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</si>
  <si>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</si>
  <si>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</si>
  <si>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</si>
  <si>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</si>
  <si>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</si>
  <si>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</si>
  <si>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</si>
  <si>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</si>
  <si>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</si>
  <si>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</si>
  <si>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</si>
  <si>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</si>
  <si>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</si>
  <si>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</si>
  <si>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</si>
  <si>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</si>
  <si>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</si>
  <si>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</si>
  <si>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</si>
  <si>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</si>
  <si>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</si>
  <si>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</si>
  <si>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</si>
  <si>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</si>
  <si>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</si>
  <si>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</si>
  <si>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</si>
  <si>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</si>
  <si>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</si>
  <si>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</si>
  <si>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</si>
  <si>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</si>
  <si>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</si>
  <si>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</si>
  <si>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</si>
  <si>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</si>
  <si>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</si>
  <si>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</si>
  <si>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</si>
  <si>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</si>
  <si>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</si>
  <si>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</si>
  <si>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</si>
  <si>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</si>
  <si>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</si>
  <si>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</si>
  <si>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</si>
  <si>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</si>
  <si>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</si>
  <si>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</si>
  <si>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</si>
  <si>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</si>
  <si>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</si>
  <si>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</si>
  <si>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</si>
  <si>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</si>
  <si>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</si>
  <si>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</si>
  <si>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</si>
  <si>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</si>
  <si>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</si>
  <si>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</si>
  <si>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</si>
  <si>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</si>
  <si>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</si>
  <si>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</si>
  <si>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</si>
  <si>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</si>
  <si>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</si>
  <si>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r/f 32.00</t>
  </si>
  <si>
    <t>r/f 41.00</t>
  </si>
  <si>
    <t>31.1.22</t>
  </si>
  <si>
    <t>sobrante de 15.00</t>
  </si>
  <si>
    <t>es faltante de caja04.</t>
  </si>
  <si>
    <t>faltante sobra en caja</t>
  </si>
  <si>
    <t>01 mañana.</t>
  </si>
  <si>
    <t>9.00 pertence a peridico.</t>
  </si>
  <si>
    <t>6.00 pertence a periodico.</t>
  </si>
  <si>
    <t>faltante de 131.30</t>
  </si>
  <si>
    <t>es el sonrante caja03.</t>
  </si>
  <si>
    <t>sobramnte es de caja01.</t>
  </si>
  <si>
    <t>r/f 4.50</t>
  </si>
  <si>
    <t>r/f  31.00</t>
  </si>
  <si>
    <t>r/f 24.00</t>
  </si>
  <si>
    <t>r/f 26.50</t>
  </si>
  <si>
    <t>mal registro 5$  por 5</t>
  </si>
  <si>
    <t>euros.</t>
  </si>
  <si>
    <t>r/f 4.00</t>
  </si>
  <si>
    <t>se cargo 10$ de mas</t>
  </si>
  <si>
    <t>en sistema por error.</t>
  </si>
  <si>
    <t>r/f 43.50</t>
  </si>
  <si>
    <t>r/f 70.00</t>
  </si>
  <si>
    <t>r/f 54.30</t>
  </si>
  <si>
    <t>faltante 1$.</t>
  </si>
  <si>
    <t>mal registro 1$.</t>
  </si>
  <si>
    <t>sobrante 2$.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</si>
</sst>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44574.439999999995</v>
      </c>
      <c r="C2" s="43">
        <f>MODELO!AH12</f>
        <v>21412.799999999999</v>
      </c>
      <c r="D2" s="43">
        <f>EXQUISITECES!AH12</f>
        <v>7755.65</v>
      </c>
      <c r="E2" s="43">
        <f>HOYADA!AH12</f>
        <v>9964.56</v>
      </c>
      <c r="F2" s="43">
        <f>FARMASTOP!AH12</f>
        <v>2079.48</v>
      </c>
      <c r="G2" s="43">
        <f>BOCAS!AH12</f>
        <v>2008.37</v>
      </c>
      <c r="H2" s="43">
        <f>LAGUNETICA!AH12</f>
        <v>11044.3</v>
      </c>
      <c r="I2" s="43">
        <f>SANANTONIO!AH12</f>
        <v>0</v>
      </c>
      <c r="J2" s="43">
        <f>SUM(B2:I2)</f>
        <v>98839.599999999977</v>
      </c>
    </row>
    <row r="3" spans="1:10" x14ac:dyDescent="0.25">
      <c r="A3" s="46" t="s">
        <v>0</v>
      </c>
      <c r="B3" s="43">
        <f>AUTOMERCADO!AH15</f>
        <v>754.3</v>
      </c>
      <c r="C3" s="43">
        <f>MODELO!AH15</f>
        <v>844.19999999999993</v>
      </c>
      <c r="D3" s="43">
        <f>EXQUISITECES!AH15</f>
        <v>86.1</v>
      </c>
      <c r="E3" s="43">
        <f>HOYADA!AH15</f>
        <v>610.20000000000005</v>
      </c>
      <c r="F3" s="43">
        <f>FARMASTOP!AH15</f>
        <v>108.05</v>
      </c>
      <c r="G3" s="43">
        <f>BOCAS!AH15</f>
        <v>73.400000000000006</v>
      </c>
      <c r="H3" s="43">
        <f>LAGUNETICA!AH15</f>
        <v>518.25</v>
      </c>
      <c r="I3" s="43">
        <f>SANANTONIO!AH15</f>
        <v>0</v>
      </c>
      <c r="J3" s="43">
        <f t="shared" ref="J3:J52" si="0">SUM(B3:I3)</f>
        <v>2994.5000000000005</v>
      </c>
    </row>
    <row r="4" spans="1:10" x14ac:dyDescent="0.25">
      <c r="A4" s="73" t="s">
        <v>20</v>
      </c>
      <c r="B4" s="43">
        <f>AUTOMERCADO!AH16</f>
        <v>4588</v>
      </c>
      <c r="C4" s="43">
        <f>MODELO!AH16</f>
        <v>1716</v>
      </c>
      <c r="D4" s="43">
        <f>EXQUISITECES!AH16</f>
        <v>744</v>
      </c>
      <c r="E4" s="43">
        <f>HOYADA!AH16</f>
        <v>502</v>
      </c>
      <c r="F4" s="43">
        <f>FARMASTOP!AH16</f>
        <v>134</v>
      </c>
      <c r="G4" s="43">
        <f>BOCAS!AH16</f>
        <v>253</v>
      </c>
      <c r="H4" s="43">
        <f>LAGUNETICA!AH16</f>
        <v>952</v>
      </c>
      <c r="I4" s="43">
        <f>SANANTONIO!AH16</f>
        <v>0</v>
      </c>
      <c r="J4" s="43">
        <f t="shared" si="0"/>
        <v>8889</v>
      </c>
    </row>
    <row r="5" spans="1:10" x14ac:dyDescent="0.25">
      <c r="A5" s="46" t="s">
        <v>27</v>
      </c>
      <c r="B5" s="43">
        <f>AUTOMERCADO!AH17</f>
        <v>20875.399999999998</v>
      </c>
      <c r="C5" s="43">
        <f>MODELO!AH17</f>
        <v>7807.7999999999993</v>
      </c>
      <c r="D5" s="43">
        <f>EXQUISITECES!AH17</f>
        <v>3385.2</v>
      </c>
      <c r="E5" s="43">
        <f>HOYADA!AH17</f>
        <v>2284.1</v>
      </c>
      <c r="F5" s="43">
        <f>FARMASTOP!AH17</f>
        <v>609.69999999999993</v>
      </c>
      <c r="G5" s="43">
        <f>BOCAS!AH17</f>
        <v>1161.27</v>
      </c>
      <c r="H5" s="43">
        <f>LAGUNETICA!AH17</f>
        <v>4331.5999999999995</v>
      </c>
      <c r="I5" s="43">
        <f>SANANTONIO!AH17</f>
        <v>0</v>
      </c>
      <c r="J5" s="43">
        <f t="shared" si="0"/>
        <v>40455.069999999992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4588</v>
      </c>
      <c r="C10" s="43">
        <f>MODELO!AH22</f>
        <v>1716</v>
      </c>
      <c r="D10" s="43">
        <f>EXQUISITECES!AH22</f>
        <v>744</v>
      </c>
      <c r="E10" s="43">
        <f>HOYADA!AH22</f>
        <v>502</v>
      </c>
      <c r="F10" s="43">
        <f>FARMASTOP!AH22</f>
        <v>134</v>
      </c>
      <c r="G10" s="43">
        <f>BOCAS!AH22</f>
        <v>253</v>
      </c>
      <c r="H10" s="43">
        <f>LAGUNETICA!AH22</f>
        <v>952</v>
      </c>
      <c r="I10" s="43">
        <f>SANANTONIO!AH22</f>
        <v>0</v>
      </c>
      <c r="J10" s="43">
        <f t="shared" si="0"/>
        <v>8889</v>
      </c>
    </row>
    <row r="11" spans="1:10" x14ac:dyDescent="0.25">
      <c r="A11" s="48" t="s">
        <v>26</v>
      </c>
      <c r="B11" s="43">
        <f>AUTOMERCADO!AH23</f>
        <v>20875.399999999998</v>
      </c>
      <c r="C11" s="43">
        <f>MODELO!AH23</f>
        <v>7807.7999999999993</v>
      </c>
      <c r="D11" s="43">
        <f>EXQUISITECES!AH23</f>
        <v>3385.2</v>
      </c>
      <c r="E11" s="43">
        <f>HOYADA!AH23</f>
        <v>2284.1</v>
      </c>
      <c r="F11" s="43">
        <f>FARMASTOP!AH23</f>
        <v>609.69999999999993</v>
      </c>
      <c r="G11" s="43">
        <f>BOCAS!AH23</f>
        <v>1161.27</v>
      </c>
      <c r="H11" s="43">
        <f>LAGUNETICA!AH23</f>
        <v>4331.5999999999995</v>
      </c>
      <c r="I11" s="43">
        <f>SANANTONIO!AH23</f>
        <v>0</v>
      </c>
      <c r="J11" s="43">
        <f t="shared" si="0"/>
        <v>40455.069999999992</v>
      </c>
    </row>
    <row r="12" spans="1:10" x14ac:dyDescent="0.25">
      <c r="A12" s="46" t="s">
        <v>28</v>
      </c>
      <c r="B12" s="43">
        <f>AUTOMERCADO!AH24</f>
        <v>40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40</v>
      </c>
    </row>
    <row r="13" spans="1:10" x14ac:dyDescent="0.25">
      <c r="A13" s="46" t="s">
        <v>31</v>
      </c>
      <c r="B13" s="43">
        <f>AUTOMERCADO!AH25</f>
        <v>182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182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40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40</v>
      </c>
    </row>
    <row r="19" spans="1:10" x14ac:dyDescent="0.25">
      <c r="A19" s="48" t="s">
        <v>33</v>
      </c>
      <c r="B19" s="43">
        <f>AUTOMERCADO!AH31</f>
        <v>182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182</v>
      </c>
    </row>
    <row r="20" spans="1:10" x14ac:dyDescent="0.25">
      <c r="A20" s="46" t="s">
        <v>34</v>
      </c>
      <c r="B20" s="43">
        <f>AUTOMERCADO!AH32</f>
        <v>642.07000000000005</v>
      </c>
      <c r="C20" s="43">
        <f>MODELO!AH32</f>
        <v>29.34</v>
      </c>
      <c r="D20" s="43">
        <f>EXQUISITECES!AH32</f>
        <v>37.6</v>
      </c>
      <c r="E20" s="43">
        <f>HOYADA!AH32</f>
        <v>0</v>
      </c>
      <c r="F20" s="43">
        <f>FARMASTOP!AH32</f>
        <v>30.03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739.04000000000008</v>
      </c>
    </row>
    <row r="21" spans="1:10" x14ac:dyDescent="0.25">
      <c r="A21" s="46" t="s">
        <v>35</v>
      </c>
      <c r="B21" s="43">
        <f>AUTOMERCADO!AH33</f>
        <v>2921.4185000000002</v>
      </c>
      <c r="C21" s="43">
        <f>MODELO!AH33</f>
        <v>133.49699999999999</v>
      </c>
      <c r="D21" s="43">
        <f>EXQUISITECES!AH33</f>
        <v>171.08</v>
      </c>
      <c r="E21" s="43">
        <f>HOYADA!AH33</f>
        <v>0</v>
      </c>
      <c r="F21" s="43">
        <f>FARMASTOP!AH33</f>
        <v>136.63650000000001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3362.6320000000001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642.07000000000005</v>
      </c>
      <c r="C26" s="43">
        <f>MODELO!AH38</f>
        <v>29.34</v>
      </c>
      <c r="D26" s="43">
        <f>EXQUISITECES!AH38</f>
        <v>37.6</v>
      </c>
      <c r="E26" s="43">
        <f>HOYADA!AH38</f>
        <v>0</v>
      </c>
      <c r="F26" s="43">
        <f>FARMASTOP!AH38</f>
        <v>30.03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739.04000000000008</v>
      </c>
    </row>
    <row r="27" spans="1:10" x14ac:dyDescent="0.25">
      <c r="A27" s="48" t="s">
        <v>42</v>
      </c>
      <c r="B27" s="43">
        <f>AUTOMERCADO!AH39</f>
        <v>2921.4185000000002</v>
      </c>
      <c r="C27" s="43">
        <f>MODELO!AH39</f>
        <v>133.49699999999999</v>
      </c>
      <c r="D27" s="43">
        <f>EXQUISITECES!AH39</f>
        <v>171.08</v>
      </c>
      <c r="E27" s="43">
        <f>HOYADA!AH39</f>
        <v>0</v>
      </c>
      <c r="F27" s="43">
        <f>FARMASTOP!AH39</f>
        <v>136.63650000000001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3362.6320000000001</v>
      </c>
    </row>
    <row r="28" spans="1:10" x14ac:dyDescent="0.25">
      <c r="A28" s="46" t="s">
        <v>43</v>
      </c>
      <c r="B28" s="43">
        <f>AUTOMERCADO!AH40</f>
        <v>307.41000000000003</v>
      </c>
      <c r="C28" s="43">
        <f>MODELO!AH40</f>
        <v>28.02</v>
      </c>
      <c r="D28" s="43">
        <f>EXQUISITECES!AH40</f>
        <v>46.93</v>
      </c>
      <c r="E28" s="43">
        <f>HOYADA!AH40</f>
        <v>101.38</v>
      </c>
      <c r="F28" s="43">
        <f>FARMASTOP!AH40</f>
        <v>14.11</v>
      </c>
      <c r="G28" s="43">
        <f>BOCAS!AH40</f>
        <v>0</v>
      </c>
      <c r="H28" s="43">
        <f>LAGUNETICA!AH40</f>
        <v>62.45</v>
      </c>
      <c r="I28" s="43">
        <f>SANANTONIO!AH40</f>
        <v>0</v>
      </c>
      <c r="J28" s="43">
        <f t="shared" si="0"/>
        <v>560.30000000000007</v>
      </c>
    </row>
    <row r="29" spans="1:10" x14ac:dyDescent="0.25">
      <c r="A29" s="46" t="s">
        <v>44</v>
      </c>
      <c r="B29" s="43">
        <f>AUTOMERCADO!AH41</f>
        <v>1398.7155000000002</v>
      </c>
      <c r="C29" s="43">
        <f>MODELO!AH41</f>
        <v>127.491</v>
      </c>
      <c r="D29" s="43">
        <f>EXQUISITECES!AH41</f>
        <v>213.53149999999999</v>
      </c>
      <c r="E29" s="43">
        <f>HOYADA!AH41</f>
        <v>461.27899999999994</v>
      </c>
      <c r="F29" s="43">
        <f>FARMASTOP!AH41</f>
        <v>64.200499999999991</v>
      </c>
      <c r="G29" s="43">
        <f>BOCAS!AH41</f>
        <v>0</v>
      </c>
      <c r="H29" s="43">
        <f>LAGUNETICA!AH41</f>
        <v>284.14749999999998</v>
      </c>
      <c r="I29" s="43">
        <f>SANANTONIO!AH41</f>
        <v>0</v>
      </c>
      <c r="J29" s="43">
        <f t="shared" si="0"/>
        <v>2549.3650000000002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307.41000000000003</v>
      </c>
      <c r="C34" s="43">
        <f>MODELO!AH46</f>
        <v>28.02</v>
      </c>
      <c r="D34" s="43">
        <f>EXQUISITECES!AH46</f>
        <v>46.93</v>
      </c>
      <c r="E34" s="43">
        <f>HOYADA!AH46</f>
        <v>101.38</v>
      </c>
      <c r="F34" s="43">
        <f>FARMASTOP!AH46</f>
        <v>14.11</v>
      </c>
      <c r="G34" s="43">
        <f>BOCAS!AH46</f>
        <v>0</v>
      </c>
      <c r="H34" s="43">
        <f>LAGUNETICA!AH46</f>
        <v>62.45</v>
      </c>
      <c r="I34" s="43">
        <f>SANANTONIO!AH46</f>
        <v>0</v>
      </c>
      <c r="J34" s="43">
        <f t="shared" si="0"/>
        <v>560.30000000000007</v>
      </c>
    </row>
    <row r="35" spans="1:10" x14ac:dyDescent="0.25">
      <c r="A35" s="48" t="s">
        <v>48</v>
      </c>
      <c r="B35" s="43">
        <f>AUTOMERCADO!AH47</f>
        <v>1398.7155000000002</v>
      </c>
      <c r="C35" s="43">
        <f>MODELO!AH47</f>
        <v>127.491</v>
      </c>
      <c r="D35" s="43">
        <f>EXQUISITECES!AH47</f>
        <v>213.53149999999999</v>
      </c>
      <c r="E35" s="43">
        <f>HOYADA!AH47</f>
        <v>461.27899999999994</v>
      </c>
      <c r="F35" s="43">
        <f>FARMASTOP!AH47</f>
        <v>64.200499999999991</v>
      </c>
      <c r="G35" s="43">
        <f>BOCAS!AH47</f>
        <v>0</v>
      </c>
      <c r="H35" s="43">
        <f>LAGUNETICA!AH47</f>
        <v>284.14749999999998</v>
      </c>
      <c r="I35" s="43">
        <f>SANANTONIO!AH47</f>
        <v>0</v>
      </c>
      <c r="J35" s="43">
        <f t="shared" si="0"/>
        <v>2549.3650000000002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13539.059999999998</v>
      </c>
      <c r="C37" s="43">
        <f>MODELO!AH49</f>
        <v>9413.84</v>
      </c>
      <c r="D37" s="43">
        <f>EXQUISITECES!AH49</f>
        <v>2530.13</v>
      </c>
      <c r="E37" s="43">
        <f>HOYADA!AH49</f>
        <v>1949.84</v>
      </c>
      <c r="F37" s="43">
        <f>FARMASTOP!AH49</f>
        <v>979.17</v>
      </c>
      <c r="G37" s="43">
        <f>BOCAS!AH49</f>
        <v>598.73</v>
      </c>
      <c r="H37" s="43">
        <f>LAGUNETICA!AH49</f>
        <v>1488.45</v>
      </c>
      <c r="I37" s="43">
        <f>SANANTONIO!AH49</f>
        <v>0</v>
      </c>
      <c r="J37" s="43">
        <f t="shared" si="0"/>
        <v>30499.219999999998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2491.4899999999998</v>
      </c>
      <c r="I40" s="43">
        <f>SANANTONIO!AH52</f>
        <v>0</v>
      </c>
      <c r="J40" s="43">
        <f t="shared" si="0"/>
        <v>2491.4899999999998</v>
      </c>
    </row>
    <row r="41" spans="1:10" x14ac:dyDescent="0.25">
      <c r="A41" s="74" t="s">
        <v>18</v>
      </c>
      <c r="B41" s="43">
        <f>AUTOMERCADO!AH53</f>
        <v>4267.76</v>
      </c>
      <c r="C41" s="43">
        <f>MODELO!AH53</f>
        <v>2397.04</v>
      </c>
      <c r="D41" s="43">
        <f>EXQUISITECES!AH53</f>
        <v>1353.1000000000001</v>
      </c>
      <c r="E41" s="43">
        <f>HOYADA!AH53</f>
        <v>4647.9699999999993</v>
      </c>
      <c r="F41" s="43">
        <f>FARMASTOP!AH53</f>
        <v>199.9</v>
      </c>
      <c r="G41" s="43">
        <f>BOCAS!AH53</f>
        <v>83.47999999999999</v>
      </c>
      <c r="H41" s="43">
        <f>LAGUNETICA!AH53</f>
        <v>1965.51</v>
      </c>
      <c r="I41" s="43">
        <f>SANANTONIO!AH53</f>
        <v>0</v>
      </c>
      <c r="J41" s="43">
        <f t="shared" si="0"/>
        <v>14914.759999999998</v>
      </c>
    </row>
    <row r="42" spans="1:10" x14ac:dyDescent="0.25">
      <c r="A42" s="74" t="s">
        <v>114</v>
      </c>
      <c r="B42" s="43">
        <f>AUTOMERCADO!AH54</f>
        <v>231.18</v>
      </c>
      <c r="C42" s="43">
        <f>MODELO!AH54</f>
        <v>260.62</v>
      </c>
      <c r="D42" s="43">
        <f>EXQUISITECES!AH54</f>
        <v>0</v>
      </c>
      <c r="E42" s="43">
        <f>HOYADA!AH54</f>
        <v>0</v>
      </c>
      <c r="F42" s="43">
        <f>FARMASTOP!AH54</f>
        <v>31.22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523.02</v>
      </c>
    </row>
    <row r="43" spans="1:10" x14ac:dyDescent="0.25">
      <c r="A43" s="74" t="s">
        <v>52</v>
      </c>
      <c r="B43" s="43">
        <f>AUTOMERCADO!AH55</f>
        <v>602.76</v>
      </c>
      <c r="C43" s="43">
        <f>MODELO!AH55</f>
        <v>568.45999999999992</v>
      </c>
      <c r="D43" s="43">
        <f>EXQUISITECES!AH55</f>
        <v>98.960000000000008</v>
      </c>
      <c r="E43" s="43">
        <f>HOYADA!AH55</f>
        <v>18.329999999999998</v>
      </c>
      <c r="F43" s="43">
        <f>FARMASTOP!AH55</f>
        <v>14.78</v>
      </c>
      <c r="G43" s="43">
        <f>BOCAS!AH55</f>
        <v>101.05</v>
      </c>
      <c r="H43" s="43">
        <f>LAGUNETICA!AH55</f>
        <v>18.68</v>
      </c>
      <c r="I43" s="43">
        <f>SANANTONIO!AH55</f>
        <v>0</v>
      </c>
      <c r="J43" s="43">
        <f t="shared" si="0"/>
        <v>1423.0199999999998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12.63</v>
      </c>
      <c r="I47" s="43">
        <f>SANANTONIO!AH59</f>
        <v>0</v>
      </c>
      <c r="J47" s="43">
        <f t="shared" si="0"/>
        <v>12.63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44772.594000000005</v>
      </c>
      <c r="C52" s="75">
        <f>MODELO!AH64</f>
        <v>21552.948</v>
      </c>
      <c r="D52" s="75">
        <f>EXQUISITECES!AH64</f>
        <v>7838.1014999999998</v>
      </c>
      <c r="E52" s="75">
        <f>HOYADA!AH64</f>
        <v>9971.7189999999991</v>
      </c>
      <c r="F52" s="75">
        <f>FARMASTOP!AH64</f>
        <v>2143.6570000000002</v>
      </c>
      <c r="G52" s="75">
        <f>BOCAS!AH64</f>
        <v>2017.9299999999998</v>
      </c>
      <c r="H52" s="75">
        <f>LAGUNETICA!AH64</f>
        <v>11110.7575</v>
      </c>
      <c r="I52" s="75">
        <f>SANANTONIO!AH64</f>
        <v>0</v>
      </c>
      <c r="J52" s="75">
        <f t="shared" si="0"/>
        <v>99407.706999999995</v>
      </c>
    </row>
    <row r="53" spans="1:10" x14ac:dyDescent="0.25">
      <c r="A53" s="56" t="s">
        <v>3</v>
      </c>
      <c r="B53" s="43">
        <f>B2</f>
        <v>44574.439999999995</v>
      </c>
      <c r="C53" s="43">
        <f t="shared" ref="C53:I53" si="1">C2</f>
        <v>21412.799999999999</v>
      </c>
      <c r="D53" s="43">
        <f t="shared" si="1"/>
        <v>7755.65</v>
      </c>
      <c r="E53" s="43">
        <f t="shared" si="1"/>
        <v>9964.56</v>
      </c>
      <c r="F53" s="43">
        <f t="shared" si="1"/>
        <v>2079.48</v>
      </c>
      <c r="G53" s="43">
        <f t="shared" si="1"/>
        <v>2008.37</v>
      </c>
      <c r="H53" s="43">
        <f t="shared" si="1"/>
        <v>11044.3</v>
      </c>
      <c r="I53" s="43">
        <f t="shared" si="1"/>
        <v>0</v>
      </c>
      <c r="J53" s="43">
        <f>J2</f>
        <v>98839.599999999977</v>
      </c>
    </row>
    <row r="54" spans="1:10" x14ac:dyDescent="0.25">
      <c r="A54" s="58" t="s">
        <v>95</v>
      </c>
      <c r="B54" s="43">
        <f>+B52-B53</f>
        <v>198.15400000000955</v>
      </c>
      <c r="C54" s="43">
        <f t="shared" ref="C54:I54" si="2">+C52-C53</f>
        <v>140.14800000000105</v>
      </c>
      <c r="D54" s="43">
        <f t="shared" si="2"/>
        <v>82.451500000000124</v>
      </c>
      <c r="E54" s="43">
        <f t="shared" si="2"/>
        <v>7.1589999999996508</v>
      </c>
      <c r="F54" s="43">
        <f t="shared" si="2"/>
        <v>64.177000000000135</v>
      </c>
      <c r="G54" s="43">
        <f t="shared" si="2"/>
        <v>9.5599999999999454</v>
      </c>
      <c r="H54" s="43">
        <f t="shared" si="2"/>
        <v>66.457500000000437</v>
      </c>
      <c r="I54" s="43">
        <f t="shared" si="2"/>
        <v>0</v>
      </c>
      <c r="J54" s="43">
        <f>+J52-J53</f>
        <v>568.10700000001816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>
        <v>4.55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61</v>
      </c>
      <c r="F11" s="5" t="s">
        <v>65</v>
      </c>
      <c r="G11" s="5" t="s">
        <v>75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66</v>
      </c>
      <c r="O11" s="5" t="s">
        <v>68</v>
      </c>
      <c r="P11" s="5" t="s">
        <v>70</v>
      </c>
      <c r="Q11" s="5" t="s">
        <v>80</v>
      </c>
      <c r="R11" s="5" t="s">
        <v>82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1609.36</v>
      </c>
      <c r="C12" s="26">
        <v>1725.98</v>
      </c>
      <c r="D12" s="26">
        <v>2602.25</v>
      </c>
      <c r="E12" s="26">
        <v>1874.9</v>
      </c>
      <c r="F12" s="26">
        <v>3111.29</v>
      </c>
      <c r="G12" s="26">
        <v>10.44</v>
      </c>
      <c r="H12" s="26">
        <v>3420.42</v>
      </c>
      <c r="I12" s="26">
        <v>5114.24</v>
      </c>
      <c r="J12" s="26">
        <v>223.78</v>
      </c>
      <c r="K12" s="26">
        <v>5270.52</v>
      </c>
      <c r="L12" s="26">
        <v>1511.13</v>
      </c>
      <c r="M12" s="26">
        <v>4316.0200000000004</v>
      </c>
      <c r="N12" s="26">
        <v>3033.97</v>
      </c>
      <c r="O12" s="26">
        <v>6594.84</v>
      </c>
      <c r="P12" s="26">
        <v>3627.62</v>
      </c>
      <c r="Q12" s="26">
        <v>320.08999999999997</v>
      </c>
      <c r="R12" s="26">
        <v>207.59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44574.439999999995</v>
      </c>
      <c r="AI12" s="26">
        <v>44574.43</v>
      </c>
      <c r="AJ12" s="69">
        <f>+AI12-AH12</f>
        <v>-9.9999999947613105E-3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73</v>
      </c>
      <c r="C15" s="23">
        <v>18</v>
      </c>
      <c r="D15" s="23">
        <v>34.799999999999997</v>
      </c>
      <c r="E15" s="23"/>
      <c r="F15" s="23">
        <v>16.5</v>
      </c>
      <c r="G15" s="23">
        <v>2.5</v>
      </c>
      <c r="H15" s="23">
        <v>134.5</v>
      </c>
      <c r="I15" s="23"/>
      <c r="J15" s="23"/>
      <c r="K15" s="23">
        <v>5.5</v>
      </c>
      <c r="L15" s="23">
        <v>66.099999999999994</v>
      </c>
      <c r="M15" s="23">
        <v>47</v>
      </c>
      <c r="N15" s="23">
        <v>250.5</v>
      </c>
      <c r="O15" s="23"/>
      <c r="P15" s="23">
        <v>76.099999999999994</v>
      </c>
      <c r="Q15" s="23">
        <v>27.8</v>
      </c>
      <c r="R15" s="23">
        <v>2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754.3</v>
      </c>
    </row>
    <row r="16" spans="1:36" s="32" customFormat="1" x14ac:dyDescent="0.25">
      <c r="A16" s="30" t="s">
        <v>20</v>
      </c>
      <c r="B16" s="31">
        <v>133</v>
      </c>
      <c r="C16" s="31">
        <v>166</v>
      </c>
      <c r="D16" s="31">
        <v>202</v>
      </c>
      <c r="E16" s="31">
        <v>242</v>
      </c>
      <c r="F16" s="31">
        <v>409</v>
      </c>
      <c r="G16" s="31">
        <v>2</v>
      </c>
      <c r="H16" s="31">
        <v>279</v>
      </c>
      <c r="I16" s="31">
        <v>490</v>
      </c>
      <c r="J16" s="31">
        <v>15</v>
      </c>
      <c r="K16" s="31">
        <v>440</v>
      </c>
      <c r="L16" s="31">
        <v>131</v>
      </c>
      <c r="M16" s="31">
        <v>532</v>
      </c>
      <c r="N16" s="31">
        <v>298</v>
      </c>
      <c r="O16" s="31">
        <v>845</v>
      </c>
      <c r="P16" s="31">
        <v>349</v>
      </c>
      <c r="Q16" s="31">
        <v>13</v>
      </c>
      <c r="R16" s="31">
        <v>42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4588</v>
      </c>
      <c r="AJ16" s="70"/>
    </row>
    <row r="17" spans="1:36" s="47" customFormat="1" x14ac:dyDescent="0.25">
      <c r="A17" s="46" t="s">
        <v>27</v>
      </c>
      <c r="B17" s="22">
        <f>B16*$B$8</f>
        <v>605.15</v>
      </c>
      <c r="C17" s="22">
        <f>C16*$B$8</f>
        <v>755.3</v>
      </c>
      <c r="D17" s="22">
        <f t="shared" ref="D17:L17" si="2">D16*$B$8</f>
        <v>919.09999999999991</v>
      </c>
      <c r="E17" s="22">
        <f t="shared" si="2"/>
        <v>1101.0999999999999</v>
      </c>
      <c r="F17" s="22">
        <f t="shared" si="2"/>
        <v>1860.9499999999998</v>
      </c>
      <c r="G17" s="22">
        <f t="shared" si="2"/>
        <v>9.1</v>
      </c>
      <c r="H17" s="22">
        <f t="shared" si="2"/>
        <v>1269.45</v>
      </c>
      <c r="I17" s="22">
        <f t="shared" si="2"/>
        <v>2229.5</v>
      </c>
      <c r="J17" s="22">
        <f t="shared" si="2"/>
        <v>68.25</v>
      </c>
      <c r="K17" s="22">
        <f t="shared" si="2"/>
        <v>2002</v>
      </c>
      <c r="L17" s="22">
        <f t="shared" si="2"/>
        <v>596.04999999999995</v>
      </c>
      <c r="M17" s="22">
        <f t="shared" ref="M17:R17" si="3">M16*$B$8</f>
        <v>2420.6</v>
      </c>
      <c r="N17" s="22">
        <f t="shared" si="3"/>
        <v>1355.8999999999999</v>
      </c>
      <c r="O17" s="22">
        <f t="shared" si="3"/>
        <v>3844.75</v>
      </c>
      <c r="P17" s="22">
        <f t="shared" si="3"/>
        <v>1587.95</v>
      </c>
      <c r="Q17" s="22">
        <f t="shared" si="3"/>
        <v>59.15</v>
      </c>
      <c r="R17" s="22">
        <f t="shared" si="3"/>
        <v>191.1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20875.399999999998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133</v>
      </c>
      <c r="C22" s="20">
        <f t="shared" ref="C22:L22" si="11">+C16+C18+C20</f>
        <v>166</v>
      </c>
      <c r="D22" s="20">
        <f t="shared" si="11"/>
        <v>202</v>
      </c>
      <c r="E22" s="20">
        <f t="shared" si="11"/>
        <v>242</v>
      </c>
      <c r="F22" s="20">
        <f t="shared" si="11"/>
        <v>409</v>
      </c>
      <c r="G22" s="20">
        <f t="shared" si="11"/>
        <v>2</v>
      </c>
      <c r="H22" s="20">
        <f t="shared" si="11"/>
        <v>279</v>
      </c>
      <c r="I22" s="20">
        <f t="shared" si="11"/>
        <v>490</v>
      </c>
      <c r="J22" s="20">
        <f t="shared" si="11"/>
        <v>15</v>
      </c>
      <c r="K22" s="20">
        <f t="shared" si="11"/>
        <v>440</v>
      </c>
      <c r="L22" s="20">
        <f t="shared" si="11"/>
        <v>131</v>
      </c>
      <c r="M22" s="20">
        <f t="shared" ref="M22:S22" si="12">+M16+M18+M20</f>
        <v>532</v>
      </c>
      <c r="N22" s="20">
        <f t="shared" si="12"/>
        <v>298</v>
      </c>
      <c r="O22" s="20">
        <f t="shared" si="12"/>
        <v>845</v>
      </c>
      <c r="P22" s="20">
        <f t="shared" si="12"/>
        <v>349</v>
      </c>
      <c r="Q22" s="20">
        <f t="shared" si="12"/>
        <v>13</v>
      </c>
      <c r="R22" s="20">
        <f t="shared" si="12"/>
        <v>42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4588</v>
      </c>
    </row>
    <row r="23" spans="1:36" s="47" customFormat="1" x14ac:dyDescent="0.25">
      <c r="A23" s="48" t="s">
        <v>26</v>
      </c>
      <c r="B23" s="19">
        <f>+B17+B19+B21</f>
        <v>605.15</v>
      </c>
      <c r="C23" s="19">
        <f t="shared" ref="C23:L23" si="14">+C17+C19+C21</f>
        <v>755.3</v>
      </c>
      <c r="D23" s="19">
        <f t="shared" si="14"/>
        <v>919.09999999999991</v>
      </c>
      <c r="E23" s="19">
        <f t="shared" si="14"/>
        <v>1101.0999999999999</v>
      </c>
      <c r="F23" s="19">
        <f t="shared" si="14"/>
        <v>1860.9499999999998</v>
      </c>
      <c r="G23" s="19">
        <f t="shared" si="14"/>
        <v>9.1</v>
      </c>
      <c r="H23" s="19">
        <f t="shared" si="14"/>
        <v>1269.45</v>
      </c>
      <c r="I23" s="19">
        <f t="shared" si="14"/>
        <v>2229.5</v>
      </c>
      <c r="J23" s="19">
        <f t="shared" si="14"/>
        <v>68.25</v>
      </c>
      <c r="K23" s="19">
        <f t="shared" si="14"/>
        <v>2002</v>
      </c>
      <c r="L23" s="19">
        <f t="shared" si="14"/>
        <v>596.04999999999995</v>
      </c>
      <c r="M23" s="19">
        <f t="shared" ref="M23:S23" si="15">+M17+M19+M21</f>
        <v>2420.6</v>
      </c>
      <c r="N23" s="19">
        <f t="shared" si="15"/>
        <v>1355.8999999999999</v>
      </c>
      <c r="O23" s="19">
        <f t="shared" si="15"/>
        <v>3844.75</v>
      </c>
      <c r="P23" s="19">
        <f t="shared" si="15"/>
        <v>1587.95</v>
      </c>
      <c r="Q23" s="19">
        <f t="shared" si="15"/>
        <v>59.15</v>
      </c>
      <c r="R23" s="19">
        <f t="shared" si="15"/>
        <v>191.1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20875.399999999998</v>
      </c>
    </row>
    <row r="24" spans="1:36" x14ac:dyDescent="0.25">
      <c r="A24" s="13" t="s">
        <v>28</v>
      </c>
      <c r="B24" s="34"/>
      <c r="C24" s="34"/>
      <c r="D24" s="34"/>
      <c r="E24" s="34">
        <v>10</v>
      </c>
      <c r="F24" s="34"/>
      <c r="G24" s="34"/>
      <c r="H24" s="34"/>
      <c r="I24" s="34">
        <v>30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40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45.5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136.5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182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10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30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40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45.5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136.5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182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>
        <v>54.79</v>
      </c>
      <c r="J32" s="36"/>
      <c r="K32" s="36">
        <v>262.60000000000002</v>
      </c>
      <c r="L32" s="36"/>
      <c r="M32" s="37">
        <v>50</v>
      </c>
      <c r="N32" s="37"/>
      <c r="O32" s="37">
        <v>94.97</v>
      </c>
      <c r="P32" s="37">
        <v>179.71</v>
      </c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642.07000000000005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249.2945</v>
      </c>
      <c r="J33" s="22">
        <f t="shared" si="30"/>
        <v>0</v>
      </c>
      <c r="K33" s="22">
        <f t="shared" si="30"/>
        <v>1194.8300000000002</v>
      </c>
      <c r="L33" s="22">
        <f t="shared" si="30"/>
        <v>0</v>
      </c>
      <c r="M33" s="22">
        <f t="shared" ref="M33:R33" si="31">M32*$B$8</f>
        <v>227.5</v>
      </c>
      <c r="N33" s="22">
        <f t="shared" si="31"/>
        <v>0</v>
      </c>
      <c r="O33" s="22">
        <f t="shared" si="31"/>
        <v>432.11349999999999</v>
      </c>
      <c r="P33" s="22">
        <f t="shared" si="31"/>
        <v>817.68050000000005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2921.4185000000002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54.79</v>
      </c>
      <c r="J38" s="20">
        <f t="shared" si="39"/>
        <v>0</v>
      </c>
      <c r="K38" s="20">
        <f t="shared" si="39"/>
        <v>262.60000000000002</v>
      </c>
      <c r="L38" s="20">
        <f t="shared" si="39"/>
        <v>0</v>
      </c>
      <c r="M38" s="20">
        <f t="shared" ref="M38:S38" si="40">+M32+M34+M36</f>
        <v>50</v>
      </c>
      <c r="N38" s="20">
        <f t="shared" si="40"/>
        <v>0</v>
      </c>
      <c r="O38" s="20">
        <f t="shared" si="40"/>
        <v>94.97</v>
      </c>
      <c r="P38" s="20">
        <f t="shared" si="40"/>
        <v>179.71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642.07000000000005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249.2945</v>
      </c>
      <c r="J39" s="19">
        <f t="shared" si="42"/>
        <v>0</v>
      </c>
      <c r="K39" s="19">
        <f t="shared" si="42"/>
        <v>1194.8300000000002</v>
      </c>
      <c r="L39" s="19">
        <f t="shared" si="42"/>
        <v>0</v>
      </c>
      <c r="M39" s="19">
        <f t="shared" ref="M39:S39" si="43">+M33+M35+M37</f>
        <v>227.5</v>
      </c>
      <c r="N39" s="19">
        <f t="shared" si="43"/>
        <v>0</v>
      </c>
      <c r="O39" s="19">
        <f t="shared" si="43"/>
        <v>432.11349999999999</v>
      </c>
      <c r="P39" s="19">
        <f t="shared" si="43"/>
        <v>817.68050000000005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2921.4185000000002</v>
      </c>
    </row>
    <row r="40" spans="1:34" x14ac:dyDescent="0.25">
      <c r="A40" s="13" t="s">
        <v>43</v>
      </c>
      <c r="B40" s="36"/>
      <c r="C40" s="36"/>
      <c r="D40" s="36"/>
      <c r="E40" s="36">
        <v>11.71</v>
      </c>
      <c r="F40" s="36">
        <v>41.16</v>
      </c>
      <c r="G40" s="36"/>
      <c r="H40" s="36">
        <v>91.31</v>
      </c>
      <c r="I40" s="36">
        <v>30</v>
      </c>
      <c r="J40" s="36"/>
      <c r="K40" s="36"/>
      <c r="L40" s="36"/>
      <c r="M40" s="36">
        <v>29.93</v>
      </c>
      <c r="N40" s="36">
        <v>16.260000000000002</v>
      </c>
      <c r="O40" s="36"/>
      <c r="P40" s="36">
        <v>87.04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307.41000000000003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53.280500000000004</v>
      </c>
      <c r="F41" s="22">
        <f t="shared" si="45"/>
        <v>187.27799999999996</v>
      </c>
      <c r="G41" s="22">
        <f t="shared" si="45"/>
        <v>0</v>
      </c>
      <c r="H41" s="22">
        <f t="shared" si="45"/>
        <v>415.46049999999997</v>
      </c>
      <c r="I41" s="22">
        <f t="shared" si="45"/>
        <v>136.5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136.1815</v>
      </c>
      <c r="N41" s="22">
        <f t="shared" si="46"/>
        <v>73.983000000000004</v>
      </c>
      <c r="O41" s="22">
        <f t="shared" si="46"/>
        <v>0</v>
      </c>
      <c r="P41" s="22">
        <f t="shared" si="46"/>
        <v>396.03200000000004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1398.7155000000002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11.71</v>
      </c>
      <c r="F46" s="20">
        <f t="shared" si="54"/>
        <v>41.16</v>
      </c>
      <c r="G46" s="20">
        <f t="shared" si="54"/>
        <v>0</v>
      </c>
      <c r="H46" s="20">
        <f t="shared" si="54"/>
        <v>91.31</v>
      </c>
      <c r="I46" s="20">
        <f t="shared" si="54"/>
        <v>30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29.93</v>
      </c>
      <c r="N46" s="20">
        <f t="shared" si="55"/>
        <v>16.260000000000002</v>
      </c>
      <c r="O46" s="20">
        <f t="shared" si="55"/>
        <v>0</v>
      </c>
      <c r="P46" s="20">
        <f t="shared" si="55"/>
        <v>87.04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307.41000000000003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53.280500000000004</v>
      </c>
      <c r="F47" s="19">
        <f t="shared" si="57"/>
        <v>187.27799999999996</v>
      </c>
      <c r="G47" s="19">
        <f t="shared" si="57"/>
        <v>0</v>
      </c>
      <c r="H47" s="19">
        <f t="shared" si="57"/>
        <v>415.46049999999997</v>
      </c>
      <c r="I47" s="19">
        <f t="shared" si="57"/>
        <v>136.5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136.1815</v>
      </c>
      <c r="N47" s="19">
        <f t="shared" si="58"/>
        <v>73.983000000000004</v>
      </c>
      <c r="O47" s="19">
        <f t="shared" si="58"/>
        <v>0</v>
      </c>
      <c r="P47" s="19">
        <f t="shared" si="58"/>
        <v>396.03200000000004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1398.7155000000002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199.3</v>
      </c>
      <c r="C49" s="44">
        <v>366.46</v>
      </c>
      <c r="D49" s="44">
        <v>716.02</v>
      </c>
      <c r="E49" s="44">
        <v>703.81</v>
      </c>
      <c r="F49" s="44">
        <v>1047.3499999999999</v>
      </c>
      <c r="G49" s="44"/>
      <c r="H49" s="44">
        <v>1190.3599999999999</v>
      </c>
      <c r="I49" s="44">
        <v>1634.25</v>
      </c>
      <c r="J49" s="44">
        <v>42.98</v>
      </c>
      <c r="K49" s="44">
        <v>1155.32</v>
      </c>
      <c r="L49" s="44">
        <v>848.64</v>
      </c>
      <c r="M49" s="45">
        <v>1219.3800000000001</v>
      </c>
      <c r="N49" s="45">
        <v>1143.8699999999999</v>
      </c>
      <c r="O49" s="45">
        <v>2249.58</v>
      </c>
      <c r="P49" s="45">
        <v>819.49</v>
      </c>
      <c r="Q49" s="45">
        <v>187.44</v>
      </c>
      <c r="R49" s="45">
        <v>14.81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13539.059999999998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732.97</v>
      </c>
      <c r="C53" s="44">
        <v>587.29999999999995</v>
      </c>
      <c r="D53" s="44">
        <v>932.82</v>
      </c>
      <c r="E53" s="44"/>
      <c r="F53" s="44"/>
      <c r="G53" s="44"/>
      <c r="H53" s="44">
        <v>305.05</v>
      </c>
      <c r="I53" s="44">
        <v>701.69</v>
      </c>
      <c r="J53" s="44">
        <v>116.47</v>
      </c>
      <c r="K53" s="44">
        <v>853.06</v>
      </c>
      <c r="L53" s="44"/>
      <c r="M53" s="45"/>
      <c r="N53" s="45"/>
      <c r="O53" s="45"/>
      <c r="P53" s="45"/>
      <c r="Q53" s="45">
        <v>38.4</v>
      </c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4267.76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16.05</v>
      </c>
      <c r="J54" s="44"/>
      <c r="K54" s="44">
        <v>43.53</v>
      </c>
      <c r="L54" s="44"/>
      <c r="M54" s="45">
        <v>57.81</v>
      </c>
      <c r="N54" s="45">
        <v>27.05</v>
      </c>
      <c r="O54" s="45">
        <v>86.74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231.18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>
        <v>120.05</v>
      </c>
      <c r="I55" s="44">
        <v>40.65</v>
      </c>
      <c r="J55" s="44"/>
      <c r="K55" s="44">
        <v>17.440000000000001</v>
      </c>
      <c r="L55" s="44"/>
      <c r="M55" s="45">
        <v>211.39</v>
      </c>
      <c r="N55" s="45">
        <v>185.08</v>
      </c>
      <c r="O55" s="45">
        <v>27.05</v>
      </c>
      <c r="P55" s="45"/>
      <c r="Q55" s="45">
        <v>1.1000000000000001</v>
      </c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602.76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1610.42</v>
      </c>
      <c r="C64" s="53">
        <f t="shared" ref="C64:AG64" si="61">+C15+C23+C31+C39+C47+C48+C49+C50+C51+C52+C53+C54+C55+C56+C57+C58+C59+C60+C61+C62+C63</f>
        <v>1727.06</v>
      </c>
      <c r="D64" s="53">
        <f t="shared" si="61"/>
        <v>2602.7399999999998</v>
      </c>
      <c r="E64" s="53">
        <f t="shared" si="61"/>
        <v>1903.6904999999999</v>
      </c>
      <c r="F64" s="53">
        <f t="shared" si="61"/>
        <v>3112.0779999999995</v>
      </c>
      <c r="G64" s="53">
        <f t="shared" si="61"/>
        <v>11.6</v>
      </c>
      <c r="H64" s="53">
        <f t="shared" si="61"/>
        <v>3434.8705</v>
      </c>
      <c r="I64" s="53">
        <f t="shared" si="61"/>
        <v>5144.4345000000003</v>
      </c>
      <c r="J64" s="53">
        <f t="shared" si="61"/>
        <v>227.7</v>
      </c>
      <c r="K64" s="53">
        <f t="shared" si="61"/>
        <v>5271.6799999999985</v>
      </c>
      <c r="L64" s="53">
        <f t="shared" si="61"/>
        <v>1510.79</v>
      </c>
      <c r="M64" s="53">
        <f t="shared" si="61"/>
        <v>4319.8615000000009</v>
      </c>
      <c r="N64" s="53">
        <f t="shared" si="61"/>
        <v>3036.3829999999998</v>
      </c>
      <c r="O64" s="53">
        <f t="shared" si="61"/>
        <v>6640.2335000000003</v>
      </c>
      <c r="P64" s="53">
        <f t="shared" si="61"/>
        <v>3697.2525000000005</v>
      </c>
      <c r="Q64" s="53">
        <f t="shared" si="61"/>
        <v>313.89</v>
      </c>
      <c r="R64" s="53">
        <f t="shared" si="61"/>
        <v>207.91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44772.594000000005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5 D</v>
      </c>
      <c r="F66" s="55" t="str">
        <f t="shared" si="62"/>
        <v>CAJA 7 D</v>
      </c>
      <c r="G66" s="55" t="str">
        <f t="shared" si="62"/>
        <v>CAJA 12 D</v>
      </c>
      <c r="H66" s="55" t="str">
        <f t="shared" si="62"/>
        <v>CAJA 1 N</v>
      </c>
      <c r="I66" s="55" t="str">
        <f t="shared" si="62"/>
        <v>CAJA 2 N</v>
      </c>
      <c r="J66" s="55" t="str">
        <f t="shared" si="62"/>
        <v>CAJA 3 N</v>
      </c>
      <c r="K66" s="55" t="str">
        <f t="shared" si="62"/>
        <v>CAJA 4 N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7 N</v>
      </c>
      <c r="O66" s="55" t="str">
        <f t="shared" si="62"/>
        <v>CAJA 8 N</v>
      </c>
      <c r="P66" s="55" t="str">
        <f t="shared" si="62"/>
        <v>CAJA 9 N</v>
      </c>
      <c r="Q66" s="55" t="str">
        <f t="shared" si="62"/>
        <v>CAJA 14 N</v>
      </c>
      <c r="R66" s="55" t="str">
        <f t="shared" si="62"/>
        <v>CAJA 15 N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1609.36</v>
      </c>
      <c r="C67" s="57">
        <f t="shared" ref="C67:L67" si="63">C12</f>
        <v>1725.98</v>
      </c>
      <c r="D67" s="57">
        <f t="shared" si="63"/>
        <v>2602.25</v>
      </c>
      <c r="E67" s="57">
        <f t="shared" si="63"/>
        <v>1874.9</v>
      </c>
      <c r="F67" s="57">
        <f t="shared" si="63"/>
        <v>3111.29</v>
      </c>
      <c r="G67" s="57">
        <f t="shared" si="63"/>
        <v>10.44</v>
      </c>
      <c r="H67" s="57">
        <f t="shared" si="63"/>
        <v>3420.42</v>
      </c>
      <c r="I67" s="57">
        <f t="shared" si="63"/>
        <v>5114.24</v>
      </c>
      <c r="J67" s="57">
        <f t="shared" si="63"/>
        <v>223.78</v>
      </c>
      <c r="K67" s="57">
        <f t="shared" si="63"/>
        <v>5270.52</v>
      </c>
      <c r="L67" s="57">
        <f t="shared" si="63"/>
        <v>1511.13</v>
      </c>
      <c r="M67" s="57">
        <f t="shared" ref="M67:AG67" si="64">M12</f>
        <v>4316.0200000000004</v>
      </c>
      <c r="N67" s="57">
        <f t="shared" si="64"/>
        <v>3033.97</v>
      </c>
      <c r="O67" s="57">
        <f t="shared" si="64"/>
        <v>6594.84</v>
      </c>
      <c r="P67" s="57">
        <f t="shared" si="64"/>
        <v>3627.62</v>
      </c>
      <c r="Q67" s="57">
        <f t="shared" si="64"/>
        <v>320.08999999999997</v>
      </c>
      <c r="R67" s="57">
        <f t="shared" si="64"/>
        <v>207.59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44574.439999999995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1609.36</v>
      </c>
      <c r="C69" s="59">
        <f t="shared" ref="C69:L69" si="67">+C67+C68</f>
        <v>1725.98</v>
      </c>
      <c r="D69" s="59">
        <f t="shared" si="67"/>
        <v>2602.25</v>
      </c>
      <c r="E69" s="59">
        <f t="shared" si="67"/>
        <v>1874.9</v>
      </c>
      <c r="F69" s="59">
        <f t="shared" si="67"/>
        <v>3111.29</v>
      </c>
      <c r="G69" s="59">
        <f t="shared" si="67"/>
        <v>10.44</v>
      </c>
      <c r="H69" s="59">
        <f t="shared" si="67"/>
        <v>3420.42</v>
      </c>
      <c r="I69" s="59">
        <f t="shared" si="67"/>
        <v>5114.24</v>
      </c>
      <c r="J69" s="59">
        <f t="shared" si="67"/>
        <v>223.78</v>
      </c>
      <c r="K69" s="59">
        <f t="shared" si="67"/>
        <v>5270.52</v>
      </c>
      <c r="L69" s="59">
        <f t="shared" si="67"/>
        <v>1511.13</v>
      </c>
      <c r="M69" s="59">
        <f t="shared" ref="M69:AG69" si="68">+M67+M68</f>
        <v>4316.0200000000004</v>
      </c>
      <c r="N69" s="59">
        <f t="shared" si="68"/>
        <v>3033.97</v>
      </c>
      <c r="O69" s="59">
        <f t="shared" si="68"/>
        <v>6594.84</v>
      </c>
      <c r="P69" s="59">
        <f t="shared" si="68"/>
        <v>3627.62</v>
      </c>
      <c r="Q69" s="59">
        <f t="shared" si="68"/>
        <v>320.08999999999997</v>
      </c>
      <c r="R69" s="59">
        <f t="shared" si="68"/>
        <v>207.59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44574.439999999995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1.0600000000001728</v>
      </c>
      <c r="C70" s="57">
        <f t="shared" si="69"/>
        <v>1.0799999999999272</v>
      </c>
      <c r="D70" s="57">
        <f t="shared" si="69"/>
        <v>0.48999999999978172</v>
      </c>
      <c r="E70" s="57">
        <f t="shared" si="69"/>
        <v>28.790499999999838</v>
      </c>
      <c r="F70" s="57">
        <f t="shared" si="69"/>
        <v>0.78799999999955617</v>
      </c>
      <c r="G70" s="57">
        <f t="shared" si="69"/>
        <v>1.1600000000000001</v>
      </c>
      <c r="H70" s="57">
        <f t="shared" si="69"/>
        <v>14.45049999999992</v>
      </c>
      <c r="I70" s="57">
        <f t="shared" si="69"/>
        <v>30.194500000000517</v>
      </c>
      <c r="J70" s="57">
        <f t="shared" si="69"/>
        <v>3.9199999999999875</v>
      </c>
      <c r="K70" s="57">
        <f t="shared" si="69"/>
        <v>1.1599999999980355</v>
      </c>
      <c r="L70" s="57">
        <f t="shared" si="69"/>
        <v>-0.34000000000014552</v>
      </c>
      <c r="M70" s="57">
        <f t="shared" ref="M70:AG70" si="70">+M64-M69</f>
        <v>3.8415000000004511</v>
      </c>
      <c r="N70" s="57">
        <f t="shared" si="70"/>
        <v>2.4130000000000109</v>
      </c>
      <c r="O70" s="57">
        <f t="shared" si="70"/>
        <v>45.393500000000131</v>
      </c>
      <c r="P70" s="57">
        <f t="shared" si="70"/>
        <v>69.632500000000618</v>
      </c>
      <c r="Q70" s="57">
        <f t="shared" si="70"/>
        <v>-6.1999999999999886</v>
      </c>
      <c r="R70" s="57">
        <f t="shared" si="70"/>
        <v>0.31999999999999318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198.1539999999988</v>
      </c>
    </row>
    <row r="71" spans="1:34" ht="101.25" customHeight="1" x14ac:dyDescent="0.25">
      <c r="A71" s="77" t="s">
        <v>96</v>
      </c>
      <c r="B71" s="14"/>
      <c r="C71" s="14"/>
      <c r="D71" s="14"/>
      <c r="E71" s="14" t="s">
        <v>135</v>
      </c>
      <c r="F71" s="14"/>
      <c r="G71" s="14"/>
      <c r="H71" s="14"/>
      <c r="I71" s="14" t="s">
        <v>136</v>
      </c>
      <c r="J71" s="14" t="s">
        <v>139</v>
      </c>
      <c r="K71" s="14"/>
      <c r="L71" s="14"/>
      <c r="M71" s="29" t="s">
        <v>140</v>
      </c>
      <c r="N71" s="29"/>
      <c r="O71" s="29" t="s">
        <v>142</v>
      </c>
      <c r="P71" s="29" t="s">
        <v>143</v>
      </c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I72" s="12" t="s">
        <v>137</v>
      </c>
      <c r="M72" s="12" t="s">
        <v>141</v>
      </c>
      <c r="AH72" s="47"/>
    </row>
    <row r="73" spans="1:34" x14ac:dyDescent="0.25">
      <c r="I73" s="12" t="s">
        <v>138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>
        <v>4.55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58</v>
      </c>
      <c r="D11" s="5" t="s">
        <v>59</v>
      </c>
      <c r="E11" s="5" t="s">
        <v>63</v>
      </c>
      <c r="F11" s="5" t="s">
        <v>67</v>
      </c>
      <c r="G11" s="5" t="s">
        <v>69</v>
      </c>
      <c r="H11" s="5" t="s">
        <v>54</v>
      </c>
      <c r="I11" s="5" t="s">
        <v>58</v>
      </c>
      <c r="J11" s="5" t="s">
        <v>60</v>
      </c>
      <c r="K11" s="5" t="s">
        <v>64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1171.77</v>
      </c>
      <c r="C12" s="26">
        <v>1493.74</v>
      </c>
      <c r="D12" s="26">
        <v>1356.82</v>
      </c>
      <c r="E12" s="26">
        <v>1433.45</v>
      </c>
      <c r="F12" s="26">
        <v>789.24</v>
      </c>
      <c r="G12" s="26">
        <v>1075.1199999999999</v>
      </c>
      <c r="H12" s="26">
        <v>2569.58</v>
      </c>
      <c r="I12" s="26">
        <v>2761.84</v>
      </c>
      <c r="J12" s="26">
        <v>3563.55</v>
      </c>
      <c r="K12" s="26">
        <v>2282.8000000000002</v>
      </c>
      <c r="L12" s="26">
        <v>1513.44</v>
      </c>
      <c r="M12" s="26">
        <v>1401.45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21412.799999999999</v>
      </c>
      <c r="AI12" s="26">
        <v>21412.82</v>
      </c>
      <c r="AJ12" s="69">
        <f>+AI12-AH12</f>
        <v>2.0000000000436557E-2</v>
      </c>
    </row>
    <row r="13" spans="1:36" ht="19.5" customHeight="1" x14ac:dyDescent="0.25">
      <c r="A13" s="25" t="s">
        <v>117</v>
      </c>
      <c r="B13" s="26">
        <v>24</v>
      </c>
      <c r="C13" s="26"/>
      <c r="D13" s="26"/>
      <c r="E13" s="26"/>
      <c r="F13" s="26">
        <v>0</v>
      </c>
      <c r="G13" s="26"/>
      <c r="H13" s="26"/>
      <c r="I13" s="26">
        <v>12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36</v>
      </c>
      <c r="AI13" s="26"/>
      <c r="AJ13" s="69">
        <f>+AI13-AH13</f>
        <v>-36</v>
      </c>
    </row>
    <row r="14" spans="1:36" ht="19.5" customHeight="1" x14ac:dyDescent="0.25">
      <c r="A14" s="25" t="s">
        <v>118</v>
      </c>
      <c r="B14" s="26">
        <v>12</v>
      </c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80.5</v>
      </c>
      <c r="C15" s="23">
        <v>22.2</v>
      </c>
      <c r="D15" s="23">
        <v>108.5</v>
      </c>
      <c r="E15" s="23">
        <v>40</v>
      </c>
      <c r="F15" s="23">
        <v>63.5</v>
      </c>
      <c r="G15" s="23">
        <v>36.5</v>
      </c>
      <c r="H15" s="23">
        <v>0</v>
      </c>
      <c r="I15" s="23">
        <v>172.9</v>
      </c>
      <c r="J15" s="23">
        <v>221.2</v>
      </c>
      <c r="K15" s="23"/>
      <c r="L15" s="23"/>
      <c r="M15" s="23">
        <v>98.9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844.19999999999993</v>
      </c>
    </row>
    <row r="16" spans="1:36" s="32" customFormat="1" x14ac:dyDescent="0.25">
      <c r="A16" s="30" t="s">
        <v>20</v>
      </c>
      <c r="B16" s="31">
        <v>66</v>
      </c>
      <c r="C16" s="31">
        <v>60</v>
      </c>
      <c r="D16" s="31">
        <v>38</v>
      </c>
      <c r="E16" s="31">
        <v>41</v>
      </c>
      <c r="F16" s="31">
        <v>76</v>
      </c>
      <c r="G16" s="31">
        <v>63</v>
      </c>
      <c r="H16" s="31">
        <v>240</v>
      </c>
      <c r="I16" s="31">
        <v>258</v>
      </c>
      <c r="J16" s="31">
        <v>305</v>
      </c>
      <c r="K16" s="31">
        <v>265</v>
      </c>
      <c r="L16" s="31">
        <v>183</v>
      </c>
      <c r="M16" s="31">
        <v>121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1716</v>
      </c>
      <c r="AJ16" s="70"/>
    </row>
    <row r="17" spans="1:36" s="47" customFormat="1" x14ac:dyDescent="0.25">
      <c r="A17" s="46" t="s">
        <v>27</v>
      </c>
      <c r="B17" s="22">
        <f>B16*$B$8</f>
        <v>300.3</v>
      </c>
      <c r="C17" s="22">
        <f>C16*$B$8</f>
        <v>273</v>
      </c>
      <c r="D17" s="22">
        <f t="shared" ref="D17:AG17" si="2">D16*$B$8</f>
        <v>172.9</v>
      </c>
      <c r="E17" s="22">
        <f t="shared" si="2"/>
        <v>186.54999999999998</v>
      </c>
      <c r="F17" s="22">
        <f t="shared" si="2"/>
        <v>345.8</v>
      </c>
      <c r="G17" s="22">
        <f t="shared" si="2"/>
        <v>286.64999999999998</v>
      </c>
      <c r="H17" s="22">
        <f t="shared" si="2"/>
        <v>1092</v>
      </c>
      <c r="I17" s="22">
        <f t="shared" si="2"/>
        <v>1173.8999999999999</v>
      </c>
      <c r="J17" s="22">
        <f t="shared" si="2"/>
        <v>1387.75</v>
      </c>
      <c r="K17" s="22">
        <f t="shared" si="2"/>
        <v>1205.75</v>
      </c>
      <c r="L17" s="22">
        <f t="shared" si="2"/>
        <v>832.65</v>
      </c>
      <c r="M17" s="22">
        <f t="shared" si="2"/>
        <v>550.54999999999995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7807.7999999999993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66</v>
      </c>
      <c r="C22" s="20">
        <f t="shared" ref="C22:AG23" si="5">+C16+C18+C20</f>
        <v>60</v>
      </c>
      <c r="D22" s="20">
        <f t="shared" si="5"/>
        <v>38</v>
      </c>
      <c r="E22" s="20">
        <f t="shared" si="5"/>
        <v>41</v>
      </c>
      <c r="F22" s="20">
        <f t="shared" si="5"/>
        <v>76</v>
      </c>
      <c r="G22" s="20">
        <f t="shared" si="5"/>
        <v>63</v>
      </c>
      <c r="H22" s="20">
        <f t="shared" si="5"/>
        <v>240</v>
      </c>
      <c r="I22" s="20">
        <f t="shared" si="5"/>
        <v>258</v>
      </c>
      <c r="J22" s="20">
        <f t="shared" si="5"/>
        <v>305</v>
      </c>
      <c r="K22" s="20">
        <f t="shared" si="5"/>
        <v>265</v>
      </c>
      <c r="L22" s="20">
        <f t="shared" si="5"/>
        <v>183</v>
      </c>
      <c r="M22" s="20">
        <f t="shared" si="5"/>
        <v>121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1716</v>
      </c>
    </row>
    <row r="23" spans="1:36" s="47" customFormat="1" x14ac:dyDescent="0.25">
      <c r="A23" s="48" t="s">
        <v>26</v>
      </c>
      <c r="B23" s="19">
        <f>+B17+B19+B21</f>
        <v>300.3</v>
      </c>
      <c r="C23" s="19">
        <f t="shared" si="5"/>
        <v>273</v>
      </c>
      <c r="D23" s="19">
        <f t="shared" si="5"/>
        <v>172.9</v>
      </c>
      <c r="E23" s="19">
        <f t="shared" si="5"/>
        <v>186.54999999999998</v>
      </c>
      <c r="F23" s="19">
        <f t="shared" si="5"/>
        <v>345.8</v>
      </c>
      <c r="G23" s="19">
        <f t="shared" si="5"/>
        <v>286.64999999999998</v>
      </c>
      <c r="H23" s="19">
        <f t="shared" si="5"/>
        <v>1092</v>
      </c>
      <c r="I23" s="19">
        <f t="shared" si="5"/>
        <v>1173.8999999999999</v>
      </c>
      <c r="J23" s="19">
        <f t="shared" si="5"/>
        <v>1387.75</v>
      </c>
      <c r="K23" s="19">
        <f t="shared" si="5"/>
        <v>1205.75</v>
      </c>
      <c r="L23" s="19">
        <f t="shared" si="5"/>
        <v>832.65</v>
      </c>
      <c r="M23" s="19">
        <f t="shared" si="5"/>
        <v>550.54999999999995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7807.7999999999993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>
        <v>8</v>
      </c>
      <c r="K32" s="36">
        <v>21.34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29.34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36.4</v>
      </c>
      <c r="K33" s="22">
        <f t="shared" si="12"/>
        <v>97.096999999999994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133.49699999999999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8</v>
      </c>
      <c r="K38" s="20">
        <f t="shared" si="15"/>
        <v>21.34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29.34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36.4</v>
      </c>
      <c r="K39" s="19">
        <f t="shared" si="15"/>
        <v>97.096999999999994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133.49699999999999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>
        <v>28.02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28.02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127.491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127.491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28.02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28.02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127.491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127.491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385.05</v>
      </c>
      <c r="C49" s="44">
        <v>1021.53</v>
      </c>
      <c r="D49" s="44">
        <v>728.24</v>
      </c>
      <c r="E49" s="44">
        <v>855.58</v>
      </c>
      <c r="F49" s="44">
        <v>392.07</v>
      </c>
      <c r="G49" s="44">
        <v>661.34</v>
      </c>
      <c r="H49" s="44">
        <v>986.91</v>
      </c>
      <c r="I49" s="44">
        <v>1072.3</v>
      </c>
      <c r="J49" s="44">
        <v>1521.59</v>
      </c>
      <c r="K49" s="44">
        <v>671.36</v>
      </c>
      <c r="L49" s="44">
        <v>709.22</v>
      </c>
      <c r="M49" s="45">
        <v>408.65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9413.84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354.95</v>
      </c>
      <c r="C53" s="44">
        <v>101.71</v>
      </c>
      <c r="D53" s="44">
        <v>312.5</v>
      </c>
      <c r="E53" s="44">
        <v>328.26</v>
      </c>
      <c r="F53" s="44">
        <v>0</v>
      </c>
      <c r="G53" s="44">
        <v>98.58</v>
      </c>
      <c r="H53" s="44">
        <v>227.82</v>
      </c>
      <c r="I53" s="44">
        <v>178.67</v>
      </c>
      <c r="J53" s="44">
        <v>259.38</v>
      </c>
      <c r="K53" s="44">
        <v>191.12</v>
      </c>
      <c r="L53" s="44"/>
      <c r="M53" s="45">
        <v>344.05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2397.04</v>
      </c>
    </row>
    <row r="54" spans="1:34" x14ac:dyDescent="0.25">
      <c r="A54" s="17" t="s">
        <v>114</v>
      </c>
      <c r="B54" s="44">
        <v>12.38</v>
      </c>
      <c r="C54" s="44">
        <v>76.290000000000006</v>
      </c>
      <c r="D54" s="44"/>
      <c r="E54" s="44"/>
      <c r="F54" s="44"/>
      <c r="G54" s="44"/>
      <c r="H54" s="44">
        <v>113.3</v>
      </c>
      <c r="I54" s="44">
        <v>16.47</v>
      </c>
      <c r="J54" s="44">
        <v>42.18</v>
      </c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260.62</v>
      </c>
    </row>
    <row r="55" spans="1:34" x14ac:dyDescent="0.25">
      <c r="A55" s="17" t="s">
        <v>52</v>
      </c>
      <c r="B55" s="44">
        <v>101.62</v>
      </c>
      <c r="C55" s="44"/>
      <c r="D55" s="44">
        <v>19.82</v>
      </c>
      <c r="E55" s="44">
        <v>25.79</v>
      </c>
      <c r="F55" s="44"/>
      <c r="G55" s="44"/>
      <c r="H55" s="44">
        <v>23.16</v>
      </c>
      <c r="I55" s="44">
        <v>292.02</v>
      </c>
      <c r="J55" s="44">
        <v>106.05</v>
      </c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568.45999999999992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>
        <v>0</v>
      </c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1234.8000000000002</v>
      </c>
      <c r="C64" s="53">
        <f t="shared" ref="C64:AG64" si="21">+C15+C23+C31+C39+C47+C48+C49+C50+C51+C52+C53+C54+C55+C56+C57+C58+C59+C60+C61+C62+C63</f>
        <v>1494.73</v>
      </c>
      <c r="D64" s="53">
        <f t="shared" si="21"/>
        <v>1341.9599999999998</v>
      </c>
      <c r="E64" s="53">
        <f t="shared" si="21"/>
        <v>1436.18</v>
      </c>
      <c r="F64" s="53">
        <f t="shared" si="21"/>
        <v>801.37</v>
      </c>
      <c r="G64" s="53">
        <f t="shared" si="21"/>
        <v>1083.07</v>
      </c>
      <c r="H64" s="53">
        <f t="shared" si="21"/>
        <v>2443.19</v>
      </c>
      <c r="I64" s="53">
        <f t="shared" si="21"/>
        <v>2906.2599999999998</v>
      </c>
      <c r="J64" s="53">
        <f t="shared" si="21"/>
        <v>3574.55</v>
      </c>
      <c r="K64" s="53">
        <f t="shared" si="21"/>
        <v>2292.8179999999998</v>
      </c>
      <c r="L64" s="53">
        <f t="shared" si="21"/>
        <v>1541.87</v>
      </c>
      <c r="M64" s="53">
        <f t="shared" si="21"/>
        <v>1402.1499999999999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21552.948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N</v>
      </c>
      <c r="D66" s="55" t="str">
        <f t="shared" ref="D66:AG67" si="22">D11</f>
        <v>CAJA 4 D</v>
      </c>
      <c r="E66" s="55" t="str">
        <f t="shared" si="22"/>
        <v>CAJA 6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6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1171.77</v>
      </c>
      <c r="C67" s="57">
        <f t="shared" ref="C67:L67" si="23">C12</f>
        <v>1493.74</v>
      </c>
      <c r="D67" s="57">
        <f t="shared" si="23"/>
        <v>1356.82</v>
      </c>
      <c r="E67" s="57">
        <f t="shared" si="23"/>
        <v>1433.45</v>
      </c>
      <c r="F67" s="57">
        <f t="shared" si="23"/>
        <v>789.24</v>
      </c>
      <c r="G67" s="57">
        <f t="shared" si="23"/>
        <v>1075.1199999999999</v>
      </c>
      <c r="H67" s="57">
        <f t="shared" si="23"/>
        <v>2569.58</v>
      </c>
      <c r="I67" s="57">
        <f t="shared" si="23"/>
        <v>2761.84</v>
      </c>
      <c r="J67" s="57">
        <f t="shared" si="23"/>
        <v>3563.55</v>
      </c>
      <c r="K67" s="57">
        <f t="shared" si="23"/>
        <v>2282.8000000000002</v>
      </c>
      <c r="L67" s="57">
        <f t="shared" si="23"/>
        <v>1513.44</v>
      </c>
      <c r="M67" s="57">
        <f t="shared" si="22"/>
        <v>1401.45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21412.799999999999</v>
      </c>
    </row>
    <row r="68" spans="1:34" s="47" customFormat="1" x14ac:dyDescent="0.25">
      <c r="A68" s="58" t="s">
        <v>93</v>
      </c>
      <c r="B68" s="59">
        <f t="shared" ref="B68:AG68" si="24">+B13+B14</f>
        <v>36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12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48</v>
      </c>
    </row>
    <row r="69" spans="1:34" s="47" customFormat="1" x14ac:dyDescent="0.25">
      <c r="A69" s="58" t="s">
        <v>94</v>
      </c>
      <c r="B69" s="59">
        <f>+B67+B68</f>
        <v>1207.77</v>
      </c>
      <c r="C69" s="59">
        <f t="shared" ref="C69:AG69" si="25">+C67+C68</f>
        <v>1493.74</v>
      </c>
      <c r="D69" s="59">
        <f t="shared" si="25"/>
        <v>1356.82</v>
      </c>
      <c r="E69" s="59">
        <f t="shared" si="25"/>
        <v>1433.45</v>
      </c>
      <c r="F69" s="59">
        <f t="shared" si="25"/>
        <v>789.24</v>
      </c>
      <c r="G69" s="59">
        <f t="shared" si="25"/>
        <v>1075.1199999999999</v>
      </c>
      <c r="H69" s="59">
        <f t="shared" si="25"/>
        <v>2569.58</v>
      </c>
      <c r="I69" s="59">
        <f t="shared" si="25"/>
        <v>2773.84</v>
      </c>
      <c r="J69" s="59">
        <f t="shared" si="25"/>
        <v>3563.55</v>
      </c>
      <c r="K69" s="59">
        <f t="shared" si="25"/>
        <v>2282.8000000000002</v>
      </c>
      <c r="L69" s="59">
        <f t="shared" si="25"/>
        <v>1513.44</v>
      </c>
      <c r="M69" s="59">
        <f t="shared" si="25"/>
        <v>1401.45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21460.799999999999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27.0300000000002</v>
      </c>
      <c r="C70" s="57">
        <f t="shared" si="26"/>
        <v>0.99000000000000909</v>
      </c>
      <c r="D70" s="57">
        <f t="shared" si="26"/>
        <v>-14.860000000000127</v>
      </c>
      <c r="E70" s="57">
        <f t="shared" si="26"/>
        <v>2.7300000000000182</v>
      </c>
      <c r="F70" s="57">
        <f t="shared" si="26"/>
        <v>12.129999999999995</v>
      </c>
      <c r="G70" s="57">
        <f t="shared" si="26"/>
        <v>7.9500000000000455</v>
      </c>
      <c r="H70" s="57">
        <f t="shared" si="26"/>
        <v>-126.38999999999987</v>
      </c>
      <c r="I70" s="57">
        <f t="shared" si="26"/>
        <v>132.41999999999962</v>
      </c>
      <c r="J70" s="57">
        <f t="shared" si="26"/>
        <v>11</v>
      </c>
      <c r="K70" s="57">
        <f t="shared" si="26"/>
        <v>10.017999999999574</v>
      </c>
      <c r="L70" s="57">
        <f t="shared" si="26"/>
        <v>28.429999999999836</v>
      </c>
      <c r="M70" s="57">
        <f t="shared" si="26"/>
        <v>0.6999999999998181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92.147999999999115</v>
      </c>
    </row>
    <row r="71" spans="1:34" ht="112.5" customHeight="1" x14ac:dyDescent="0.25">
      <c r="A71" s="77" t="s">
        <v>96</v>
      </c>
      <c r="B71" s="14" t="s">
        <v>124</v>
      </c>
      <c r="C71" s="14"/>
      <c r="D71" s="14" t="s">
        <v>126</v>
      </c>
      <c r="E71" s="14"/>
      <c r="F71" s="14" t="s">
        <v>128</v>
      </c>
      <c r="G71" s="14" t="s">
        <v>129</v>
      </c>
      <c r="H71" s="14" t="s">
        <v>130</v>
      </c>
      <c r="I71" s="14" t="s">
        <v>132</v>
      </c>
      <c r="J71" s="14"/>
      <c r="K71" s="14" t="s">
        <v>133</v>
      </c>
      <c r="L71" s="14" t="s">
        <v>134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125</v>
      </c>
      <c r="D72" s="12" t="s">
        <v>127</v>
      </c>
      <c r="H72" s="12" t="s">
        <v>131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C56" sqref="C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56</v>
      </c>
      <c r="D11" s="5" t="s">
        <v>58</v>
      </c>
      <c r="E11" s="5" t="s">
        <v>59</v>
      </c>
      <c r="F11" s="5" t="s">
        <v>60</v>
      </c>
      <c r="G11" s="5" t="s">
        <v>62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1545.67</v>
      </c>
      <c r="C12" s="26">
        <v>2954.89</v>
      </c>
      <c r="D12" s="26">
        <v>2235.5</v>
      </c>
      <c r="E12" s="26">
        <v>464.05</v>
      </c>
      <c r="F12" s="26">
        <v>214.3</v>
      </c>
      <c r="G12" s="26">
        <v>341.24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7755.65</v>
      </c>
      <c r="AI12" s="26">
        <v>7755.66</v>
      </c>
      <c r="AJ12" s="69">
        <f>+AI12-AH12</f>
        <v>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36.1</v>
      </c>
      <c r="C15" s="23">
        <v>44.5</v>
      </c>
      <c r="D15" s="23"/>
      <c r="E15" s="23">
        <v>1</v>
      </c>
      <c r="F15" s="23"/>
      <c r="G15" s="23">
        <v>4.5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86.1</v>
      </c>
    </row>
    <row r="16" spans="1:36" s="32" customFormat="1" x14ac:dyDescent="0.25">
      <c r="A16" s="30" t="s">
        <v>20</v>
      </c>
      <c r="B16" s="31">
        <v>81</v>
      </c>
      <c r="C16" s="31">
        <v>324</v>
      </c>
      <c r="D16" s="31">
        <v>228</v>
      </c>
      <c r="E16" s="31">
        <v>20</v>
      </c>
      <c r="F16" s="31">
        <v>50</v>
      </c>
      <c r="G16" s="31">
        <v>41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744</v>
      </c>
      <c r="AJ16" s="70"/>
    </row>
    <row r="17" spans="1:36" s="47" customFormat="1" x14ac:dyDescent="0.25">
      <c r="A17" s="46" t="s">
        <v>27</v>
      </c>
      <c r="B17" s="22">
        <f>B16*$B$8</f>
        <v>368.55</v>
      </c>
      <c r="C17" s="22">
        <f>C16*$B$8</f>
        <v>1474.2</v>
      </c>
      <c r="D17" s="22">
        <f t="shared" ref="D17:AG17" si="2">D16*$B$8</f>
        <v>1037.3999999999999</v>
      </c>
      <c r="E17" s="22">
        <f t="shared" si="2"/>
        <v>91</v>
      </c>
      <c r="F17" s="22">
        <f t="shared" si="2"/>
        <v>227.5</v>
      </c>
      <c r="G17" s="22">
        <f t="shared" si="2"/>
        <v>186.54999999999998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3385.2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81</v>
      </c>
      <c r="C22" s="20">
        <f t="shared" ref="C22:AG23" si="5">+C16+C18+C20</f>
        <v>324</v>
      </c>
      <c r="D22" s="20">
        <f t="shared" si="5"/>
        <v>228</v>
      </c>
      <c r="E22" s="20">
        <f t="shared" si="5"/>
        <v>20</v>
      </c>
      <c r="F22" s="20">
        <f t="shared" si="5"/>
        <v>50</v>
      </c>
      <c r="G22" s="20">
        <f t="shared" si="5"/>
        <v>41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744</v>
      </c>
    </row>
    <row r="23" spans="1:36" s="47" customFormat="1" x14ac:dyDescent="0.25">
      <c r="A23" s="48" t="s">
        <v>26</v>
      </c>
      <c r="B23" s="19">
        <f>+B17+B19+B21</f>
        <v>368.55</v>
      </c>
      <c r="C23" s="19">
        <f t="shared" si="5"/>
        <v>1474.2</v>
      </c>
      <c r="D23" s="19">
        <f t="shared" si="5"/>
        <v>1037.3999999999999</v>
      </c>
      <c r="E23" s="19">
        <f t="shared" si="5"/>
        <v>91</v>
      </c>
      <c r="F23" s="19">
        <f t="shared" si="5"/>
        <v>227.5</v>
      </c>
      <c r="G23" s="19">
        <f t="shared" si="5"/>
        <v>186.54999999999998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3385.2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37.6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37.6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171.08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171.08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37.6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37.6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171.08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171.08</v>
      </c>
    </row>
    <row r="40" spans="1:34" x14ac:dyDescent="0.25">
      <c r="A40" s="13" t="s">
        <v>43</v>
      </c>
      <c r="B40" s="36"/>
      <c r="C40" s="36">
        <v>32.64</v>
      </c>
      <c r="D40" s="36">
        <v>14.29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46.93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148.512</v>
      </c>
      <c r="D41" s="22">
        <f t="shared" si="16"/>
        <v>65.019499999999994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213.53149999999999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32.64</v>
      </c>
      <c r="D46" s="20">
        <f t="shared" si="19"/>
        <v>14.29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46.93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148.512</v>
      </c>
      <c r="D47" s="19">
        <f t="shared" si="19"/>
        <v>65.019499999999994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213.53149999999999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649.92999999999995</v>
      </c>
      <c r="C49" s="44">
        <v>840.12</v>
      </c>
      <c r="D49" s="44">
        <v>697.79</v>
      </c>
      <c r="E49" s="44">
        <v>187.86</v>
      </c>
      <c r="F49" s="44">
        <v>3.69</v>
      </c>
      <c r="G49" s="44">
        <v>150.74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2530.13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493.15</v>
      </c>
      <c r="C53" s="44">
        <v>253.96</v>
      </c>
      <c r="D53" s="44">
        <v>396.44</v>
      </c>
      <c r="E53" s="44">
        <v>185.41</v>
      </c>
      <c r="F53" s="44">
        <v>24.14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1353.1000000000001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27.62</v>
      </c>
      <c r="D55" s="44">
        <v>71.34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98.960000000000008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1547.73</v>
      </c>
      <c r="C64" s="53">
        <f t="shared" ref="C64:AG64" si="21">+C15+C23+C31+C39+C47+C48+C49+C50+C51+C52+C53+C54+C55+C56+C57+C58+C59+C60+C61+C62+C63</f>
        <v>2959.9919999999997</v>
      </c>
      <c r="D64" s="53">
        <f t="shared" si="21"/>
        <v>2267.9895000000001</v>
      </c>
      <c r="E64" s="53">
        <f t="shared" si="21"/>
        <v>465.27</v>
      </c>
      <c r="F64" s="53">
        <f t="shared" si="21"/>
        <v>255.32999999999998</v>
      </c>
      <c r="G64" s="53">
        <f t="shared" si="21"/>
        <v>341.78999999999996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7838.1014999999998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N</v>
      </c>
      <c r="D66" s="55" t="str">
        <f t="shared" ref="D66:AG67" si="22">D11</f>
        <v>CAJA 3 N</v>
      </c>
      <c r="E66" s="55" t="str">
        <f t="shared" si="22"/>
        <v>CAJA 4 D</v>
      </c>
      <c r="F66" s="55" t="str">
        <f t="shared" si="22"/>
        <v>CAJA 4 N</v>
      </c>
      <c r="G66" s="55" t="str">
        <f t="shared" si="22"/>
        <v>CAJA 5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1545.67</v>
      </c>
      <c r="C67" s="57">
        <f t="shared" ref="C67:L67" si="23">C12</f>
        <v>2954.89</v>
      </c>
      <c r="D67" s="57">
        <f t="shared" si="23"/>
        <v>2235.5</v>
      </c>
      <c r="E67" s="57">
        <f t="shared" si="23"/>
        <v>464.05</v>
      </c>
      <c r="F67" s="57">
        <f t="shared" si="23"/>
        <v>214.3</v>
      </c>
      <c r="G67" s="57">
        <f t="shared" si="23"/>
        <v>341.24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7755.65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1545.67</v>
      </c>
      <c r="C69" s="59">
        <f t="shared" ref="C69:AG69" si="25">+C67+C68</f>
        <v>2954.89</v>
      </c>
      <c r="D69" s="59">
        <f t="shared" si="25"/>
        <v>2235.5</v>
      </c>
      <c r="E69" s="59">
        <f t="shared" si="25"/>
        <v>464.05</v>
      </c>
      <c r="F69" s="59">
        <f t="shared" si="25"/>
        <v>214.3</v>
      </c>
      <c r="G69" s="59">
        <f t="shared" si="25"/>
        <v>341.24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7755.65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2.0599999999999454</v>
      </c>
      <c r="C70" s="57">
        <f t="shared" si="26"/>
        <v>5.1019999999998618</v>
      </c>
      <c r="D70" s="57">
        <f t="shared" si="26"/>
        <v>32.489500000000135</v>
      </c>
      <c r="E70" s="57">
        <f t="shared" si="26"/>
        <v>1.2199999999999704</v>
      </c>
      <c r="F70" s="57">
        <f t="shared" si="26"/>
        <v>41.029999999999973</v>
      </c>
      <c r="G70" s="57">
        <f t="shared" si="26"/>
        <v>0.54999999999995453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82.451499999999839</v>
      </c>
    </row>
    <row r="71" spans="1:34" ht="95.25" customHeight="1" x14ac:dyDescent="0.25">
      <c r="A71" s="77" t="s">
        <v>96</v>
      </c>
      <c r="B71" s="14"/>
      <c r="C71" s="14"/>
      <c r="D71" s="14" t="s">
        <v>121</v>
      </c>
      <c r="E71" s="14"/>
      <c r="F71" s="14" t="s">
        <v>122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2707.18</v>
      </c>
      <c r="C12" s="26">
        <v>2897.71</v>
      </c>
      <c r="D12" s="26">
        <v>2303.86</v>
      </c>
      <c r="E12" s="26">
        <v>2055.81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9964.56</v>
      </c>
      <c r="AI12" s="26">
        <v>9964.5499999999993</v>
      </c>
      <c r="AJ12" s="69">
        <f>+AI12-AH12</f>
        <v>-1.0000000000218279E-2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191.5</v>
      </c>
      <c r="C15" s="23">
        <v>177.5</v>
      </c>
      <c r="D15" s="23">
        <v>137</v>
      </c>
      <c r="E15" s="23">
        <v>104.2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610.20000000000005</v>
      </c>
    </row>
    <row r="16" spans="1:36" s="32" customFormat="1" x14ac:dyDescent="0.25">
      <c r="A16" s="30" t="s">
        <v>20</v>
      </c>
      <c r="B16" s="31">
        <v>133</v>
      </c>
      <c r="C16" s="31">
        <v>143</v>
      </c>
      <c r="D16" s="31">
        <v>146</v>
      </c>
      <c r="E16" s="31">
        <v>80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502</v>
      </c>
      <c r="AJ16" s="70"/>
    </row>
    <row r="17" spans="1:36" s="47" customFormat="1" x14ac:dyDescent="0.25">
      <c r="A17" s="46" t="s">
        <v>27</v>
      </c>
      <c r="B17" s="22">
        <f>B16*$B$8</f>
        <v>605.15</v>
      </c>
      <c r="C17" s="22">
        <f>C16*$B$8</f>
        <v>650.65</v>
      </c>
      <c r="D17" s="22">
        <f t="shared" ref="D17:AG17" si="2">D16*$B$8</f>
        <v>664.3</v>
      </c>
      <c r="E17" s="22">
        <f t="shared" si="2"/>
        <v>364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2284.1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133</v>
      </c>
      <c r="C22" s="20">
        <f t="shared" ref="C22:AG23" si="5">+C16+C18+C20</f>
        <v>143</v>
      </c>
      <c r="D22" s="20">
        <f t="shared" si="5"/>
        <v>146</v>
      </c>
      <c r="E22" s="20">
        <f t="shared" si="5"/>
        <v>80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502</v>
      </c>
    </row>
    <row r="23" spans="1:36" s="47" customFormat="1" x14ac:dyDescent="0.25">
      <c r="A23" s="48" t="s">
        <v>26</v>
      </c>
      <c r="B23" s="19">
        <f>+B17+B19+B21</f>
        <v>605.15</v>
      </c>
      <c r="C23" s="19">
        <f t="shared" si="5"/>
        <v>650.65</v>
      </c>
      <c r="D23" s="19">
        <f t="shared" si="5"/>
        <v>664.3</v>
      </c>
      <c r="E23" s="19">
        <f t="shared" si="5"/>
        <v>364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2284.1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101.38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101.38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461.27899999999994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461.27899999999994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101.38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101.38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461.27899999999994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461.27899999999994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528.92999999999995</v>
      </c>
      <c r="C49" s="44">
        <v>728.13</v>
      </c>
      <c r="D49" s="44">
        <v>396.52</v>
      </c>
      <c r="E49" s="44">
        <v>296.26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1949.84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1381.61</v>
      </c>
      <c r="C53" s="44">
        <v>1330.88</v>
      </c>
      <c r="D53" s="44">
        <v>1104.03</v>
      </c>
      <c r="E53" s="44">
        <v>831.45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4647.9699999999993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18.329999999999998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18.329999999999998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2707.1899999999996</v>
      </c>
      <c r="C64" s="53">
        <f t="shared" ref="C64:AG64" si="21">+C15+C23+C31+C39+C47+C48+C49+C50+C51+C52+C53+C54+C55+C56+C57+C58+C59+C60+C61+C62+C63</f>
        <v>2905.49</v>
      </c>
      <c r="D64" s="53">
        <f t="shared" si="21"/>
        <v>2301.85</v>
      </c>
      <c r="E64" s="53">
        <f t="shared" si="21"/>
        <v>2057.1890000000003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9971.7189999999991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2707.18</v>
      </c>
      <c r="C67" s="57">
        <f t="shared" ref="C67:L67" si="23">C12</f>
        <v>2897.71</v>
      </c>
      <c r="D67" s="57">
        <f t="shared" si="23"/>
        <v>2303.86</v>
      </c>
      <c r="E67" s="57">
        <f t="shared" si="23"/>
        <v>2055.81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9964.56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2707.18</v>
      </c>
      <c r="C69" s="59">
        <f t="shared" ref="C69:AG69" si="25">+C67+C68</f>
        <v>2897.71</v>
      </c>
      <c r="D69" s="59">
        <f t="shared" si="25"/>
        <v>2303.86</v>
      </c>
      <c r="E69" s="59">
        <f t="shared" si="25"/>
        <v>2055.81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9964.56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9.9999999997635314E-3</v>
      </c>
      <c r="C70" s="57">
        <f t="shared" si="26"/>
        <v>7.7799999999997453</v>
      </c>
      <c r="D70" s="57">
        <f t="shared" si="26"/>
        <v>-2.0100000000002183</v>
      </c>
      <c r="E70" s="57">
        <f t="shared" si="26"/>
        <v>1.3790000000003602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7.1589999999996508</v>
      </c>
    </row>
    <row r="71" spans="1:34" ht="107.25" customHeight="1" x14ac:dyDescent="0.25">
      <c r="A71" s="77" t="s">
        <v>96</v>
      </c>
      <c r="B71" s="14"/>
      <c r="C71" s="14" t="s">
        <v>147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758.48</v>
      </c>
      <c r="C12" s="26">
        <v>1321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2079.48</v>
      </c>
      <c r="AI12" s="26">
        <v>2079.48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6</v>
      </c>
      <c r="C13" s="26">
        <v>18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24</v>
      </c>
      <c r="AI13" s="26"/>
      <c r="AJ13" s="69">
        <f>+AI13-AH13</f>
        <v>-24</v>
      </c>
    </row>
    <row r="14" spans="1:36" ht="19.5" customHeight="1" x14ac:dyDescent="0.25">
      <c r="A14" s="25" t="s">
        <v>118</v>
      </c>
      <c r="B14" s="26">
        <v>30</v>
      </c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36</v>
      </c>
      <c r="AI14" s="26"/>
      <c r="AJ14" s="69">
        <f>+AI14-AH14</f>
        <v>-36</v>
      </c>
    </row>
    <row r="15" spans="1:36" x14ac:dyDescent="0.25">
      <c r="A15" s="13" t="s">
        <v>0</v>
      </c>
      <c r="B15" s="23">
        <v>46.55</v>
      </c>
      <c r="C15" s="23">
        <v>61.5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108.05</v>
      </c>
    </row>
    <row r="16" spans="1:36" s="32" customFormat="1" x14ac:dyDescent="0.25">
      <c r="A16" s="30" t="s">
        <v>20</v>
      </c>
      <c r="B16" s="31">
        <v>36</v>
      </c>
      <c r="C16" s="31">
        <v>98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134</v>
      </c>
      <c r="AJ16" s="70"/>
    </row>
    <row r="17" spans="1:36" s="47" customFormat="1" x14ac:dyDescent="0.25">
      <c r="A17" s="46" t="s">
        <v>27</v>
      </c>
      <c r="B17" s="22">
        <f>B16*$B$8</f>
        <v>163.79999999999998</v>
      </c>
      <c r="C17" s="22">
        <f>C16*$B$8</f>
        <v>445.9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609.69999999999993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36</v>
      </c>
      <c r="C22" s="20">
        <f t="shared" ref="C22:AG23" si="5">+C16+C18+C20</f>
        <v>98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134</v>
      </c>
    </row>
    <row r="23" spans="1:36" s="47" customFormat="1" x14ac:dyDescent="0.25">
      <c r="A23" s="48" t="s">
        <v>26</v>
      </c>
      <c r="B23" s="19">
        <f>+B17+B19+B21</f>
        <v>163.79999999999998</v>
      </c>
      <c r="C23" s="19">
        <f t="shared" si="5"/>
        <v>445.9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609.69999999999993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30.03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30.03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136.63650000000001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136.63650000000001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30.03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30.03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136.63650000000001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136.63650000000001</v>
      </c>
    </row>
    <row r="40" spans="1:34" x14ac:dyDescent="0.25">
      <c r="A40" s="13" t="s">
        <v>43</v>
      </c>
      <c r="B40" s="36"/>
      <c r="C40" s="36">
        <v>14.11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14.11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64.200499999999991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64.200499999999991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14.11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14.11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64.200499999999991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64.200499999999991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427.27</v>
      </c>
      <c r="C49" s="44">
        <v>551.9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979.17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127.98</v>
      </c>
      <c r="C53" s="44">
        <v>71.92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199.9</v>
      </c>
    </row>
    <row r="54" spans="1:34" x14ac:dyDescent="0.25">
      <c r="A54" s="17" t="s">
        <v>114</v>
      </c>
      <c r="B54" s="44">
        <v>31.22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31.22</v>
      </c>
    </row>
    <row r="55" spans="1:34" x14ac:dyDescent="0.25">
      <c r="A55" s="17" t="s">
        <v>52</v>
      </c>
      <c r="B55" s="44"/>
      <c r="C55" s="44">
        <v>14.78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14.78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796.81999999999994</v>
      </c>
      <c r="C64" s="53">
        <f t="shared" ref="C64:AG64" si="21">+C15+C23+C31+C39+C47+C48+C49+C50+C51+C52+C53+C54+C55+C56+C57+C58+C59+C60+C61+C62+C63</f>
        <v>1346.837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2143.6570000000002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758.48</v>
      </c>
      <c r="C67" s="57">
        <f t="shared" ref="C67:L67" si="23">C12</f>
        <v>1321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2079.48</v>
      </c>
    </row>
    <row r="68" spans="1:34" s="47" customFormat="1" x14ac:dyDescent="0.25">
      <c r="A68" s="58" t="s">
        <v>93</v>
      </c>
      <c r="B68" s="59">
        <f t="shared" ref="B68:AG68" si="24">+B13+B14</f>
        <v>36</v>
      </c>
      <c r="C68" s="59">
        <f t="shared" si="24"/>
        <v>24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60</v>
      </c>
    </row>
    <row r="69" spans="1:34" s="47" customFormat="1" x14ac:dyDescent="0.25">
      <c r="A69" s="58" t="s">
        <v>94</v>
      </c>
      <c r="B69" s="59">
        <f>+B67+B68</f>
        <v>794.48</v>
      </c>
      <c r="C69" s="59">
        <f t="shared" ref="C69:AG69" si="25">+C67+C68</f>
        <v>1345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2139.48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2.3399999999999181</v>
      </c>
      <c r="C70" s="57">
        <f t="shared" si="26"/>
        <v>1.8369999999999891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4.1769999999999072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 t="s">
        <v>123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644.5</v>
      </c>
      <c r="C12" s="26">
        <v>1363.87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2008.37</v>
      </c>
      <c r="AI12" s="26">
        <v>2008.37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51.9</v>
      </c>
      <c r="C15" s="23">
        <v>21.5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73.400000000000006</v>
      </c>
    </row>
    <row r="16" spans="1:36" s="32" customFormat="1" x14ac:dyDescent="0.25">
      <c r="A16" s="30" t="s">
        <v>20</v>
      </c>
      <c r="B16" s="31">
        <v>68</v>
      </c>
      <c r="C16" s="31">
        <v>185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253</v>
      </c>
      <c r="AJ16" s="70"/>
    </row>
    <row r="17" spans="1:36" s="47" customFormat="1" x14ac:dyDescent="0.25">
      <c r="A17" s="46" t="s">
        <v>27</v>
      </c>
      <c r="B17" s="22">
        <f>B16*$B$8</f>
        <v>312.12</v>
      </c>
      <c r="C17" s="22">
        <f>C16*$B$8</f>
        <v>849.15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1161.27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68</v>
      </c>
      <c r="C22" s="20">
        <f t="shared" ref="C22:AG23" si="5">+C16+C18+C20</f>
        <v>185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253</v>
      </c>
    </row>
    <row r="23" spans="1:36" s="47" customFormat="1" x14ac:dyDescent="0.25">
      <c r="A23" s="48" t="s">
        <v>26</v>
      </c>
      <c r="B23" s="19">
        <f>+B17+B19+B21</f>
        <v>312.12</v>
      </c>
      <c r="C23" s="19">
        <f t="shared" si="5"/>
        <v>849.15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1161.27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211.91</v>
      </c>
      <c r="C49" s="44">
        <v>386.82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598.73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70.63</v>
      </c>
      <c r="C53" s="44">
        <v>12.85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83.47999999999999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101.05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101.05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646.55999999999995</v>
      </c>
      <c r="C64" s="53">
        <f t="shared" ref="C64:AG64" si="21">+C15+C23+C31+C39+C47+C48+C49+C50+C51+C52+C53+C54+C55+C56+C57+C58+C59+C60+C61+C62+C63</f>
        <v>1371.37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2017.9299999999998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644.5</v>
      </c>
      <c r="C67" s="57">
        <f t="shared" ref="C67:L67" si="23">C12</f>
        <v>1363.87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2008.37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644.5</v>
      </c>
      <c r="C69" s="59">
        <f t="shared" ref="C69:AG69" si="25">+C67+C68</f>
        <v>1363.87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2008.37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2.0599999999999454</v>
      </c>
      <c r="C70" s="57">
        <f t="shared" si="26"/>
        <v>7.5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9.5599999999999454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55</v>
      </c>
      <c r="D11" s="5" t="s">
        <v>56</v>
      </c>
      <c r="E11" s="5" t="s">
        <v>57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1725.46</v>
      </c>
      <c r="C12" s="26">
        <v>827.54</v>
      </c>
      <c r="D12" s="26">
        <v>2386.42</v>
      </c>
      <c r="E12" s="26">
        <v>1358.49</v>
      </c>
      <c r="F12" s="26">
        <v>2382.39</v>
      </c>
      <c r="G12" s="26">
        <v>2364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11044.3</v>
      </c>
      <c r="AI12" s="26">
        <v>11044.3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8.5</v>
      </c>
      <c r="C15" s="23"/>
      <c r="D15" s="23">
        <v>93.5</v>
      </c>
      <c r="E15" s="23">
        <v>69.5</v>
      </c>
      <c r="F15" s="23">
        <v>233.7</v>
      </c>
      <c r="G15" s="23">
        <v>113.05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518.25</v>
      </c>
    </row>
    <row r="16" spans="1:36" s="32" customFormat="1" x14ac:dyDescent="0.25">
      <c r="A16" s="30" t="s">
        <v>20</v>
      </c>
      <c r="B16" s="31">
        <v>175</v>
      </c>
      <c r="C16" s="31">
        <v>85</v>
      </c>
      <c r="D16" s="31">
        <v>142</v>
      </c>
      <c r="E16" s="31">
        <v>149</v>
      </c>
      <c r="F16" s="31">
        <v>166</v>
      </c>
      <c r="G16" s="31">
        <v>235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952</v>
      </c>
      <c r="AJ16" s="70"/>
    </row>
    <row r="17" spans="1:36" s="47" customFormat="1" x14ac:dyDescent="0.25">
      <c r="A17" s="46" t="s">
        <v>27</v>
      </c>
      <c r="B17" s="22">
        <f>B16*$B$8</f>
        <v>796.25</v>
      </c>
      <c r="C17" s="22">
        <f>C16*$B$8</f>
        <v>386.75</v>
      </c>
      <c r="D17" s="22">
        <f t="shared" ref="D17:AG17" si="2">D16*$B$8</f>
        <v>646.1</v>
      </c>
      <c r="E17" s="22">
        <f t="shared" si="2"/>
        <v>677.94999999999993</v>
      </c>
      <c r="F17" s="22">
        <f t="shared" si="2"/>
        <v>755.3</v>
      </c>
      <c r="G17" s="22">
        <f t="shared" si="2"/>
        <v>1069.25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4331.5999999999995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175</v>
      </c>
      <c r="C22" s="20">
        <f t="shared" ref="C22:AG23" si="5">+C16+C18+C20</f>
        <v>85</v>
      </c>
      <c r="D22" s="20">
        <f t="shared" si="5"/>
        <v>142</v>
      </c>
      <c r="E22" s="20">
        <f t="shared" si="5"/>
        <v>149</v>
      </c>
      <c r="F22" s="20">
        <f t="shared" si="5"/>
        <v>166</v>
      </c>
      <c r="G22" s="20">
        <f t="shared" si="5"/>
        <v>235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952</v>
      </c>
    </row>
    <row r="23" spans="1:36" s="47" customFormat="1" x14ac:dyDescent="0.25">
      <c r="A23" s="48" t="s">
        <v>26</v>
      </c>
      <c r="B23" s="19">
        <f>+B17+B19+B21</f>
        <v>796.25</v>
      </c>
      <c r="C23" s="19">
        <f t="shared" si="5"/>
        <v>386.75</v>
      </c>
      <c r="D23" s="19">
        <f t="shared" si="5"/>
        <v>646.1</v>
      </c>
      <c r="E23" s="19">
        <f t="shared" si="5"/>
        <v>677.94999999999993</v>
      </c>
      <c r="F23" s="19">
        <f t="shared" si="5"/>
        <v>755.3</v>
      </c>
      <c r="G23" s="19">
        <f t="shared" si="5"/>
        <v>1069.25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4331.5999999999995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15.45</v>
      </c>
      <c r="E40" s="36"/>
      <c r="F40" s="36"/>
      <c r="G40" s="36">
        <v>47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62.45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70.297499999999999</v>
      </c>
      <c r="E41" s="22">
        <f t="shared" si="16"/>
        <v>0</v>
      </c>
      <c r="F41" s="22">
        <f t="shared" si="16"/>
        <v>0</v>
      </c>
      <c r="G41" s="22">
        <f t="shared" si="16"/>
        <v>213.85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284.14749999999998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15.45</v>
      </c>
      <c r="E46" s="20">
        <f t="shared" si="19"/>
        <v>0</v>
      </c>
      <c r="F46" s="20">
        <f t="shared" si="19"/>
        <v>0</v>
      </c>
      <c r="G46" s="20">
        <f t="shared" si="19"/>
        <v>47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62.45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70.297499999999999</v>
      </c>
      <c r="E47" s="19">
        <f t="shared" si="19"/>
        <v>0</v>
      </c>
      <c r="F47" s="19">
        <f t="shared" si="19"/>
        <v>0</v>
      </c>
      <c r="G47" s="19">
        <f t="shared" si="19"/>
        <v>213.85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284.14749999999998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512.76</v>
      </c>
      <c r="C49" s="44"/>
      <c r="D49" s="44"/>
      <c r="E49" s="44"/>
      <c r="F49" s="44"/>
      <c r="G49" s="44">
        <v>975.69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1488.45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320.85000000000002</v>
      </c>
      <c r="D52" s="44">
        <v>961.38</v>
      </c>
      <c r="E52" s="44">
        <v>276.24</v>
      </c>
      <c r="F52" s="44">
        <v>933.02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2491.4899999999998</v>
      </c>
    </row>
    <row r="53" spans="1:34" x14ac:dyDescent="0.25">
      <c r="A53" s="17" t="s">
        <v>18</v>
      </c>
      <c r="B53" s="44">
        <v>392.24</v>
      </c>
      <c r="C53" s="44">
        <v>176.65</v>
      </c>
      <c r="D53" s="44">
        <v>597.66</v>
      </c>
      <c r="E53" s="44">
        <v>334.72</v>
      </c>
      <c r="F53" s="44">
        <v>464.24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1965.51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18.68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18.68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12.63</v>
      </c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12.63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1728.43</v>
      </c>
      <c r="C64" s="53">
        <f t="shared" ref="C64:AG64" si="21">+C15+C23+C31+C39+C47+C48+C49+C50+C51+C52+C53+C54+C55+C56+C57+C58+C59+C60+C61+C62+C63</f>
        <v>884.25</v>
      </c>
      <c r="D64" s="53">
        <f t="shared" si="21"/>
        <v>2381.5675000000001</v>
      </c>
      <c r="E64" s="53">
        <f t="shared" si="21"/>
        <v>1358.4099999999999</v>
      </c>
      <c r="F64" s="53">
        <f t="shared" si="21"/>
        <v>2386.2600000000002</v>
      </c>
      <c r="G64" s="53">
        <f t="shared" si="21"/>
        <v>2371.84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11110.7575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2 D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1725.46</v>
      </c>
      <c r="C67" s="57">
        <f t="shared" ref="C67:L67" si="23">C12</f>
        <v>827.54</v>
      </c>
      <c r="D67" s="57">
        <f t="shared" si="23"/>
        <v>2386.42</v>
      </c>
      <c r="E67" s="57">
        <f t="shared" si="23"/>
        <v>1358.49</v>
      </c>
      <c r="F67" s="57">
        <f t="shared" si="23"/>
        <v>2382.39</v>
      </c>
      <c r="G67" s="57">
        <f t="shared" si="23"/>
        <v>2364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11044.3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1725.46</v>
      </c>
      <c r="C69" s="59">
        <f t="shared" ref="C69:AG69" si="25">+C67+C68</f>
        <v>827.54</v>
      </c>
      <c r="D69" s="59">
        <f t="shared" si="25"/>
        <v>2386.42</v>
      </c>
      <c r="E69" s="59">
        <f t="shared" si="25"/>
        <v>1358.49</v>
      </c>
      <c r="F69" s="59">
        <f t="shared" si="25"/>
        <v>2382.39</v>
      </c>
      <c r="G69" s="59">
        <f t="shared" si="25"/>
        <v>2364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11044.3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2.9700000000000273</v>
      </c>
      <c r="C70" s="57">
        <f t="shared" si="26"/>
        <v>56.710000000000036</v>
      </c>
      <c r="D70" s="57">
        <f t="shared" si="26"/>
        <v>-4.8524999999999636</v>
      </c>
      <c r="E70" s="57">
        <f t="shared" si="26"/>
        <v>-8.0000000000154614E-2</v>
      </c>
      <c r="F70" s="57">
        <f t="shared" si="26"/>
        <v>3.8700000000003456</v>
      </c>
      <c r="G70" s="57">
        <f t="shared" si="26"/>
        <v>7.8400000000001455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66.457500000000437</v>
      </c>
    </row>
    <row r="71" spans="1:34" ht="94.5" customHeight="1" x14ac:dyDescent="0.25">
      <c r="A71" s="77" t="s">
        <v>96</v>
      </c>
      <c r="B71" s="14"/>
      <c r="C71" s="14" t="s">
        <v>144</v>
      </c>
      <c r="D71" s="14" t="s">
        <v>145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146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2022-02-01T15:03:49Z</dcterms:modified>
</cp:coreProperties>
</file>