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7" activeTab="8"/>
  </bookViews>
  <sheets>
    <sheet name="Hoja1" sheetId="144" state="hidden" r:id="rId1"/>
    <sheet name="TOTALES" sheetId="145" r:id="rId2"/>
    <sheet name="MODELO" sheetId="40" r:id="rId3"/>
    <sheet name="AUTOMERCAD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3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2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M64" i="150"/>
  <c r="M70" i="150" s="1"/>
  <c r="E64" i="150"/>
  <c r="E70" i="150" s="1"/>
  <c r="AC64" i="149"/>
  <c r="AC70" i="149" s="1"/>
  <c r="M64" i="149"/>
  <c r="M70" i="149" s="1"/>
  <c r="B64" i="149"/>
  <c r="B70" i="149" s="1"/>
  <c r="AH23" i="149"/>
  <c r="F11" i="145" s="1"/>
  <c r="AH23" i="151"/>
  <c r="H11" i="145" s="1"/>
  <c r="B64" i="150"/>
  <c r="B70" i="150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D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AB47" i="40"/>
  <c r="AF39" i="40"/>
  <c r="AB39" i="40"/>
  <c r="X39" i="40"/>
  <c r="T39" i="40"/>
  <c r="Z39" i="40"/>
  <c r="V39" i="40"/>
  <c r="Y69" i="40"/>
  <c r="T47" i="40"/>
  <c r="AE39" i="40"/>
  <c r="AA39" i="40"/>
  <c r="W39" i="40"/>
  <c r="AE47" i="40"/>
  <c r="W47" i="40"/>
  <c r="Z23" i="40"/>
  <c r="AD47" i="40"/>
  <c r="AG39" i="40"/>
  <c r="AC39" i="40"/>
  <c r="Y39" i="40"/>
  <c r="AD23" i="40"/>
  <c r="V47" i="40"/>
  <c r="AF47" i="40"/>
  <c r="X47" i="40"/>
  <c r="V23" i="40"/>
  <c r="Z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Y64" i="40" l="1"/>
  <c r="Y70" i="40" s="1"/>
  <c r="AA64" i="40"/>
  <c r="AA70" i="40" s="1"/>
  <c r="Z64" i="40"/>
  <c r="Z70" i="40" s="1"/>
  <c r="AB64" i="40"/>
  <c r="AB70" i="40" s="1"/>
  <c r="V64" i="40"/>
  <c r="V70" i="40" s="1"/>
  <c r="AD64" i="40"/>
  <c r="AD70" i="40" s="1"/>
  <c r="L69" i="40"/>
  <c r="D69" i="40"/>
  <c r="C69" i="40"/>
  <c r="T64" i="40"/>
  <c r="AE64" i="40"/>
  <c r="AE70" i="40" s="1"/>
  <c r="X64" i="40"/>
  <c r="X70" i="40" s="1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AC64" i="40"/>
  <c r="AC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M64" i="40" l="1"/>
  <c r="M70" i="40" s="1"/>
  <c r="P64" i="40"/>
  <c r="P70" i="40" s="1"/>
  <c r="R64" i="40"/>
  <c r="R70" i="40" s="1"/>
  <c r="S64" i="40"/>
  <c r="S70" i="40" s="1"/>
  <c r="AH69" i="40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C23" i="40" l="1"/>
  <c r="K23" i="40"/>
  <c r="E23" i="40"/>
  <c r="K31" i="40"/>
  <c r="E31" i="40"/>
  <c r="C31" i="40"/>
  <c r="L39" i="40"/>
  <c r="D39" i="40"/>
  <c r="G47" i="40"/>
  <c r="E47" i="40"/>
  <c r="I31" i="40"/>
  <c r="G23" i="40"/>
  <c r="G64" i="40" s="1"/>
  <c r="G70" i="40" s="1"/>
  <c r="F39" i="40"/>
  <c r="K47" i="40"/>
  <c r="C47" i="40"/>
  <c r="J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D64" i="40" l="1"/>
  <c r="D70" i="40" s="1"/>
  <c r="C64" i="40"/>
  <c r="C70" i="40" s="1"/>
  <c r="K64" i="40"/>
  <c r="K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<sst xmlns="http://schemas.openxmlformats.org/spreadsheetml/2006/main" count="757" uniqueCount="134">
  <si>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</si>
  <si>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</si>
  <si>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</si>
  <si>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</si>
  <si>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</si>
  <si>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</si>
  <si>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</si>
  <si>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</si>
  <si>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</si>
  <si>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</si>
  <si>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</si>
  <si>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</si>
  <si>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</si>
  <si>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</si>
  <si>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</si>
  <si>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</si>
  <si>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</si>
  <si>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</si>
  <si>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</si>
  <si>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</si>
  <si>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</si>
  <si>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</si>
  <si>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</si>
  <si>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</si>
  <si>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</si>
  <si>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</si>
  <si>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</si>
  <si>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</si>
  <si>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</si>
  <si>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</si>
  <si>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</si>
  <si>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</si>
  <si>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</si>
  <si>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</si>
  <si>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</si>
  <si>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</si>
  <si>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</si>
  <si>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</si>
  <si>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</si>
  <si>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</si>
  <si>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</si>
  <si>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</si>
  <si>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</si>
  <si>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</si>
  <si>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</si>
  <si>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</si>
  <si>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</si>
  <si>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</si>
  <si>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</si>
  <si>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</si>
  <si>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</si>
  <si>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</si>
  <si>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</si>
  <si>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</si>
  <si>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</si>
  <si>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</si>
  <si>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</si>
  <si>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</si>
  <si>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</si>
  <si>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</si>
  <si>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</si>
  <si>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</si>
  <si>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</si>
  <si>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</si>
  <si>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</si>
  <si>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</si>
  <si>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</si>
  <si>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</si>
  <si>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</si>
  <si>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</si>
  <si>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</si>
  <si>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</si>
  <si>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</si>
  <si>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</si>
  <si>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</si>
  <si>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</si>
  <si>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</si>
  <si>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</si>
  <si>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</si>
  <si>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</si>
  <si>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</si>
  <si>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</si>
  <si>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</si>
  <si>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</si>
  <si>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</si>
  <si>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</si>
  <si>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</si>
  <si>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</si>
  <si>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</si>
  <si>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</si>
  <si>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</si>
  <si>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</si>
  <si>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</si>
  <si>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</si>
  <si>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</si>
  <si>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</si>
  <si>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</si>
  <si>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</si>
  <si>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</si>
  <si>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</si>
  <si>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</si>
  <si>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</si>
  <si>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</si>
  <si>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</si>
  <si>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</si>
  <si>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</si>
  <si>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</si>
  <si>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</si>
  <si>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</si>
  <si>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</si>
  <si>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</si>
  <si>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</si>
  <si>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</si>
  <si>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</si>
  <si>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</si>
  <si>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</si>
  <si>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</si>
  <si>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</si>
  <si>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</si>
  <si>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22.50F/C FALTANTE DE 8$</t>
  </si>
  <si>
    <t>4.50F/C</t>
  </si>
  <si>
    <t>7F/C</t>
  </si>
  <si>
    <t>22.35F/C</t>
  </si>
  <si>
    <t>81F/C</t>
  </si>
  <si>
    <t>FALTANTE ES SOBRANTE DE CAJA 12</t>
  </si>
  <si>
    <t>13F/C</t>
  </si>
  <si>
    <t>SOBRANTE ES FALTANTE DE CAJA 8N</t>
  </si>
  <si>
    <t>60F/C</t>
  </si>
  <si>
    <t>31F/C</t>
  </si>
  <si>
    <t>DEB. BANCAMIGA</t>
  </si>
  <si>
    <t>41F/C</t>
  </si>
  <si>
    <t>36F/C</t>
  </si>
  <si>
    <t>90.50 F/C</t>
  </si>
  <si>
    <t>LAGUNETICA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</si>
</sst>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111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108</v>
      </c>
      <c r="G1" s="42" t="s">
        <v>110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MODELO!AH12</f>
        <v>22131.03</v>
      </c>
      <c r="C2" s="43">
        <f>AUTOMERCADO!AH12</f>
        <v>47226.19</v>
      </c>
      <c r="D2" s="43">
        <f>EXQUISITECES!AH12</f>
        <v>6891.85</v>
      </c>
      <c r="E2" s="43">
        <f>HOYADA!AH12</f>
        <v>9318.380000000001</v>
      </c>
      <c r="F2" s="43">
        <f>FARMASTOP!AH12</f>
        <v>2309.3000000000002</v>
      </c>
      <c r="G2" s="43">
        <f>BOCAS!AH12</f>
        <v>2020.3899999999999</v>
      </c>
      <c r="H2" s="43">
        <f>LAGUNETICA!AH12</f>
        <v>10864.65</v>
      </c>
      <c r="I2" s="43">
        <f>SANANTONIO!AH12</f>
        <v>0</v>
      </c>
      <c r="J2" s="43">
        <f>SUM(B2:I2)</f>
        <v>100761.79000000001</v>
      </c>
    </row>
    <row r="3" spans="1:10" x14ac:dyDescent="0.25">
      <c r="A3" s="46" t="s">
        <v>0</v>
      </c>
      <c r="B3" s="43">
        <f>MODELO!AH15</f>
        <v>514.9</v>
      </c>
      <c r="C3" s="43">
        <f>AUTOMERCADO!AH15</f>
        <v>455.29999999999995</v>
      </c>
      <c r="D3" s="43">
        <f>EXQUISITECES!AH15</f>
        <v>440.55</v>
      </c>
      <c r="E3" s="43">
        <f>HOYADA!AH15</f>
        <v>1197.5999999999999</v>
      </c>
      <c r="F3" s="43">
        <f>FARMASTOP!AH15</f>
        <v>24.5</v>
      </c>
      <c r="G3" s="43">
        <f>BOCAS!AH15</f>
        <v>37.5</v>
      </c>
      <c r="H3" s="43">
        <f>LAGUNETICA!AH15</f>
        <v>742.5</v>
      </c>
      <c r="I3" s="43">
        <f>SANANTONIO!AH15</f>
        <v>0</v>
      </c>
      <c r="J3" s="43">
        <f t="shared" ref="J3:J52" si="0">SUM(B3:I3)</f>
        <v>3412.85</v>
      </c>
    </row>
    <row r="4" spans="1:10" x14ac:dyDescent="0.25">
      <c r="A4" s="73" t="s">
        <v>20</v>
      </c>
      <c r="B4" s="43">
        <f>MODELO!AH16</f>
        <v>2082</v>
      </c>
      <c r="C4" s="43">
        <f>AUTOMERCADO!AH16</f>
        <v>4879</v>
      </c>
      <c r="D4" s="43">
        <f>EXQUISITECES!AH16</f>
        <v>440</v>
      </c>
      <c r="E4" s="43">
        <f>HOYADA!AH16</f>
        <v>492</v>
      </c>
      <c r="F4" s="43">
        <f>FARMASTOP!AH16</f>
        <v>157</v>
      </c>
      <c r="G4" s="43">
        <f>BOCAS!AH16</f>
        <v>229</v>
      </c>
      <c r="H4" s="43">
        <f>LAGUNETICA!AH16</f>
        <v>913</v>
      </c>
      <c r="I4" s="43">
        <f>SANANTONIO!AH16</f>
        <v>0</v>
      </c>
      <c r="J4" s="43">
        <f t="shared" si="0"/>
        <v>9192</v>
      </c>
    </row>
    <row r="5" spans="1:10" x14ac:dyDescent="0.25">
      <c r="A5" s="46" t="s">
        <v>27</v>
      </c>
      <c r="B5" s="43">
        <f>MODELO!AH17</f>
        <v>9264.9</v>
      </c>
      <c r="C5" s="43">
        <f>AUTOMERCADO!AH17</f>
        <v>21711.55</v>
      </c>
      <c r="D5" s="43">
        <f>EXQUISITECES!AH17</f>
        <v>1958.0000000000002</v>
      </c>
      <c r="E5" s="43">
        <f>HOYADA!AH17</f>
        <v>2189.4</v>
      </c>
      <c r="F5" s="43">
        <f>FARMASTOP!AH17</f>
        <v>698.65</v>
      </c>
      <c r="G5" s="43">
        <f>BOCAS!AH17</f>
        <v>1051.1100000000001</v>
      </c>
      <c r="H5" s="43">
        <f>LAGUNETICA!AH17</f>
        <v>4062.8500000000004</v>
      </c>
      <c r="I5" s="43">
        <f>SANANTONIO!AH17</f>
        <v>0</v>
      </c>
      <c r="J5" s="43">
        <f t="shared" si="0"/>
        <v>40936.46</v>
      </c>
    </row>
    <row r="6" spans="1:10" x14ac:dyDescent="0.25">
      <c r="A6" s="73" t="s">
        <v>23</v>
      </c>
      <c r="B6" s="43">
        <f>MODELO!AH18</f>
        <v>0</v>
      </c>
      <c r="C6" s="43">
        <f>AUTOMERCADO!AH18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MODELO!AH19</f>
        <v>0</v>
      </c>
      <c r="C7" s="43">
        <f>AUTOMERCADO!AH19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MODELO!AH20</f>
        <v>0</v>
      </c>
      <c r="C8" s="43">
        <f>AUTOMERCADO!AH20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MODELO!AH21</f>
        <v>0</v>
      </c>
      <c r="C9" s="43">
        <f>AUTOMERCADO!AH21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MODELO!AH22</f>
        <v>2082</v>
      </c>
      <c r="C10" s="43">
        <f>AUTOMERCADO!AH22</f>
        <v>4879</v>
      </c>
      <c r="D10" s="43">
        <f>EXQUISITECES!AH22</f>
        <v>440</v>
      </c>
      <c r="E10" s="43">
        <f>HOYADA!AH22</f>
        <v>492</v>
      </c>
      <c r="F10" s="43">
        <f>FARMASTOP!AH22</f>
        <v>157</v>
      </c>
      <c r="G10" s="43">
        <f>BOCAS!AH22</f>
        <v>229</v>
      </c>
      <c r="H10" s="43">
        <f>LAGUNETICA!AH22</f>
        <v>913</v>
      </c>
      <c r="I10" s="43">
        <f>SANANTONIO!AH22</f>
        <v>0</v>
      </c>
      <c r="J10" s="43">
        <f t="shared" si="0"/>
        <v>9192</v>
      </c>
    </row>
    <row r="11" spans="1:10" x14ac:dyDescent="0.25">
      <c r="A11" s="48" t="s">
        <v>26</v>
      </c>
      <c r="B11" s="43">
        <f>MODELO!AH23</f>
        <v>9264.9</v>
      </c>
      <c r="C11" s="43">
        <f>AUTOMERCADO!AH23</f>
        <v>21711.55</v>
      </c>
      <c r="D11" s="43">
        <f>EXQUISITECES!AH23</f>
        <v>1958.0000000000002</v>
      </c>
      <c r="E11" s="43">
        <f>HOYADA!AH23</f>
        <v>2189.4</v>
      </c>
      <c r="F11" s="43">
        <f>FARMASTOP!AH23</f>
        <v>698.65</v>
      </c>
      <c r="G11" s="43">
        <f>BOCAS!AH23</f>
        <v>1051.1100000000001</v>
      </c>
      <c r="H11" s="43">
        <f>LAGUNETICA!AH23</f>
        <v>4062.8500000000004</v>
      </c>
      <c r="I11" s="43">
        <f>SANANTONIO!AH23</f>
        <v>0</v>
      </c>
      <c r="J11" s="43">
        <f t="shared" si="0"/>
        <v>40936.46</v>
      </c>
    </row>
    <row r="12" spans="1:10" x14ac:dyDescent="0.25">
      <c r="A12" s="46" t="s">
        <v>28</v>
      </c>
      <c r="B12" s="43">
        <f>MODELO!AH24</f>
        <v>1</v>
      </c>
      <c r="C12" s="43">
        <f>AUTOMERCADO!AH24</f>
        <v>38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10</v>
      </c>
      <c r="H12" s="43">
        <f>LAGUNETICA!AH24</f>
        <v>0</v>
      </c>
      <c r="I12" s="43">
        <f>SANANTONIO!AH24</f>
        <v>0</v>
      </c>
      <c r="J12" s="43">
        <f t="shared" si="0"/>
        <v>49</v>
      </c>
    </row>
    <row r="13" spans="1:10" x14ac:dyDescent="0.25">
      <c r="A13" s="46" t="s">
        <v>31</v>
      </c>
      <c r="B13" s="43">
        <f>MODELO!AH25</f>
        <v>4.45</v>
      </c>
      <c r="C13" s="43">
        <f>AUTOMERCADO!AH25</f>
        <v>169.1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45.9</v>
      </c>
      <c r="H13" s="43">
        <f>LAGUNETICA!AH25</f>
        <v>0</v>
      </c>
      <c r="I13" s="43">
        <f>SANANTONIO!AH25</f>
        <v>0</v>
      </c>
      <c r="J13" s="43">
        <f t="shared" si="0"/>
        <v>219.45</v>
      </c>
    </row>
    <row r="14" spans="1:10" x14ac:dyDescent="0.25">
      <c r="A14" s="46" t="s">
        <v>29</v>
      </c>
      <c r="B14" s="43">
        <f>MODELO!AH26</f>
        <v>0</v>
      </c>
      <c r="C14" s="43">
        <f>AUTOMERCADO!AH26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MODELO!AH27</f>
        <v>0</v>
      </c>
      <c r="C15" s="43">
        <f>AUTOMERCADO!AH27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MODELO!AH28</f>
        <v>0</v>
      </c>
      <c r="C16" s="43">
        <f>AUTOMERCADO!AH28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MODELO!AH29</f>
        <v>0</v>
      </c>
      <c r="C17" s="43">
        <f>AUTOMERCADO!AH29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MODELO!AH30</f>
        <v>1</v>
      </c>
      <c r="C18" s="43">
        <f>AUTOMERCADO!AH30</f>
        <v>38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10</v>
      </c>
      <c r="H18" s="43">
        <f>LAGUNETICA!AH30</f>
        <v>0</v>
      </c>
      <c r="I18" s="43">
        <f>SANANTONIO!AH30</f>
        <v>0</v>
      </c>
      <c r="J18" s="43">
        <f t="shared" si="0"/>
        <v>49</v>
      </c>
    </row>
    <row r="19" spans="1:10" x14ac:dyDescent="0.25">
      <c r="A19" s="48" t="s">
        <v>33</v>
      </c>
      <c r="B19" s="43">
        <f>MODELO!AH31</f>
        <v>4.45</v>
      </c>
      <c r="C19" s="43">
        <f>AUTOMERCADO!AH31</f>
        <v>169.1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45.9</v>
      </c>
      <c r="H19" s="43">
        <f>LAGUNETICA!AH31</f>
        <v>0</v>
      </c>
      <c r="I19" s="43">
        <f>SANANTONIO!AH31</f>
        <v>0</v>
      </c>
      <c r="J19" s="43">
        <f t="shared" si="0"/>
        <v>219.45</v>
      </c>
    </row>
    <row r="20" spans="1:10" x14ac:dyDescent="0.25">
      <c r="A20" s="46" t="s">
        <v>34</v>
      </c>
      <c r="B20" s="43">
        <f>MODELO!AH32</f>
        <v>58.412999999999997</v>
      </c>
      <c r="C20" s="43">
        <f>AUTOMERCADO!AH32</f>
        <v>429.38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487.79300000000001</v>
      </c>
    </row>
    <row r="21" spans="1:10" x14ac:dyDescent="0.25">
      <c r="A21" s="46" t="s">
        <v>35</v>
      </c>
      <c r="B21" s="43">
        <f>MODELO!AH33</f>
        <v>259.93784999999997</v>
      </c>
      <c r="C21" s="43">
        <f>AUTOMERCADO!AH33</f>
        <v>1910.741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2170.6788499999998</v>
      </c>
    </row>
    <row r="22" spans="1:10" x14ac:dyDescent="0.25">
      <c r="A22" s="46" t="s">
        <v>36</v>
      </c>
      <c r="B22" s="43">
        <f>MODELO!AH34</f>
        <v>0</v>
      </c>
      <c r="C22" s="43">
        <f>AUTOMERCADO!AH34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MODELO!AH35</f>
        <v>0</v>
      </c>
      <c r="C23" s="43">
        <f>AUTOMERCADO!AH35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MODELO!AH36</f>
        <v>0</v>
      </c>
      <c r="C24" s="43">
        <f>AUTOMERCADO!AH36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MODELO!AH37</f>
        <v>0</v>
      </c>
      <c r="C25" s="43">
        <f>AUTOMERCADO!AH37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MODELO!AH38</f>
        <v>58.412999999999997</v>
      </c>
      <c r="C26" s="43">
        <f>AUTOMERCADO!AH38</f>
        <v>429.38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487.79300000000001</v>
      </c>
    </row>
    <row r="27" spans="1:10" x14ac:dyDescent="0.25">
      <c r="A27" s="48" t="s">
        <v>42</v>
      </c>
      <c r="B27" s="43">
        <f>MODELO!AH39</f>
        <v>259.93784999999997</v>
      </c>
      <c r="C27" s="43">
        <f>AUTOMERCADO!AH39</f>
        <v>1910.741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2170.6788499999998</v>
      </c>
    </row>
    <row r="28" spans="1:10" x14ac:dyDescent="0.25">
      <c r="A28" s="46" t="s">
        <v>43</v>
      </c>
      <c r="B28" s="43">
        <f>MODELO!AH40</f>
        <v>25.27</v>
      </c>
      <c r="C28" s="43">
        <f>AUTOMERCADO!AH40</f>
        <v>380.04</v>
      </c>
      <c r="D28" s="43">
        <f>EXQUISITECES!AH40</f>
        <v>0</v>
      </c>
      <c r="E28" s="43">
        <f>HOYADA!AH40</f>
        <v>11.18</v>
      </c>
      <c r="F28" s="43">
        <f>FARMASTOP!AH40</f>
        <v>40.83</v>
      </c>
      <c r="G28" s="43">
        <f>BOCAS!AH40</f>
        <v>20</v>
      </c>
      <c r="H28" s="43">
        <f>LAGUNETICA!AH40</f>
        <v>11</v>
      </c>
      <c r="I28" s="43">
        <f>SANANTONIO!AH40</f>
        <v>0</v>
      </c>
      <c r="J28" s="43">
        <f t="shared" si="0"/>
        <v>488.32</v>
      </c>
    </row>
    <row r="29" spans="1:10" x14ac:dyDescent="0.25">
      <c r="A29" s="46" t="s">
        <v>44</v>
      </c>
      <c r="B29" s="43">
        <f>MODELO!AH41</f>
        <v>112.4515</v>
      </c>
      <c r="C29" s="43">
        <f>AUTOMERCADO!AH41</f>
        <v>1691.1780000000001</v>
      </c>
      <c r="D29" s="43">
        <f>EXQUISITECES!AH41</f>
        <v>0</v>
      </c>
      <c r="E29" s="43">
        <f>HOYADA!AH41</f>
        <v>49.750999999999998</v>
      </c>
      <c r="F29" s="43">
        <f>FARMASTOP!AH41</f>
        <v>181.6935</v>
      </c>
      <c r="G29" s="43">
        <f>BOCAS!AH41</f>
        <v>91.8</v>
      </c>
      <c r="H29" s="43">
        <f>LAGUNETICA!AH41</f>
        <v>48.95</v>
      </c>
      <c r="I29" s="43">
        <f>SANANTONIO!AH41</f>
        <v>0</v>
      </c>
      <c r="J29" s="43">
        <f t="shared" si="0"/>
        <v>2175.8240000000001</v>
      </c>
    </row>
    <row r="30" spans="1:10" x14ac:dyDescent="0.25">
      <c r="A30" s="46" t="s">
        <v>45</v>
      </c>
      <c r="B30" s="43">
        <f>MODELO!AH42</f>
        <v>0</v>
      </c>
      <c r="C30" s="43">
        <f>AUTOMERCADO!AH42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MODELO!AH43</f>
        <v>0</v>
      </c>
      <c r="C31" s="43">
        <f>AUTOMERCADO!AH43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MODELO!AH44</f>
        <v>0</v>
      </c>
      <c r="C32" s="43">
        <f>AUTOMERCADO!AH44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MODELO!AH45</f>
        <v>0</v>
      </c>
      <c r="C33" s="43">
        <f>AUTOMERCADO!AH45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MODELO!AH46</f>
        <v>25.27</v>
      </c>
      <c r="C34" s="43">
        <f>AUTOMERCADO!AH46</f>
        <v>380.04</v>
      </c>
      <c r="D34" s="43">
        <f>EXQUISITECES!AH46</f>
        <v>0</v>
      </c>
      <c r="E34" s="43">
        <f>HOYADA!AH46</f>
        <v>11.18</v>
      </c>
      <c r="F34" s="43">
        <f>FARMASTOP!AH46</f>
        <v>40.83</v>
      </c>
      <c r="G34" s="43">
        <f>BOCAS!AH46</f>
        <v>20</v>
      </c>
      <c r="H34" s="43">
        <f>LAGUNETICA!AH46</f>
        <v>11</v>
      </c>
      <c r="I34" s="43">
        <f>SANANTONIO!AH46</f>
        <v>0</v>
      </c>
      <c r="J34" s="43">
        <f t="shared" si="0"/>
        <v>488.32</v>
      </c>
    </row>
    <row r="35" spans="1:10" x14ac:dyDescent="0.25">
      <c r="A35" s="48" t="s">
        <v>48</v>
      </c>
      <c r="B35" s="43">
        <f>MODELO!AH47</f>
        <v>112.4515</v>
      </c>
      <c r="C35" s="43">
        <f>AUTOMERCADO!AH47</f>
        <v>1691.1780000000001</v>
      </c>
      <c r="D35" s="43">
        <f>EXQUISITECES!AH47</f>
        <v>0</v>
      </c>
      <c r="E35" s="43">
        <f>HOYADA!AH47</f>
        <v>49.750999999999998</v>
      </c>
      <c r="F35" s="43">
        <f>FARMASTOP!AH47</f>
        <v>181.6935</v>
      </c>
      <c r="G35" s="43">
        <f>BOCAS!AH47</f>
        <v>91.8</v>
      </c>
      <c r="H35" s="43">
        <f>LAGUNETICA!AH47</f>
        <v>48.95</v>
      </c>
      <c r="I35" s="43">
        <f>SANANTONIO!AH47</f>
        <v>0</v>
      </c>
      <c r="J35" s="43">
        <f t="shared" si="0"/>
        <v>2175.8240000000001</v>
      </c>
    </row>
    <row r="36" spans="1:10" x14ac:dyDescent="0.25">
      <c r="A36" s="46" t="s">
        <v>49</v>
      </c>
      <c r="B36" s="43">
        <f>MODELO!AH48</f>
        <v>0</v>
      </c>
      <c r="C36" s="43">
        <f>AUTOMERCADO!AH48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MODELO!AH49</f>
        <v>8264.0899999999983</v>
      </c>
      <c r="C37" s="43">
        <f>AUTOMERCADO!AH49</f>
        <v>17558.490000000002</v>
      </c>
      <c r="D37" s="43">
        <f>EXQUISITECES!AH49</f>
        <v>3367.0399999999995</v>
      </c>
      <c r="E37" s="43">
        <f>HOYADA!AH49</f>
        <v>3096.31</v>
      </c>
      <c r="F37" s="43">
        <f>FARMASTOP!AH49</f>
        <v>1384.46</v>
      </c>
      <c r="G37" s="43">
        <f>BOCAS!AH49</f>
        <v>883.15</v>
      </c>
      <c r="H37" s="43">
        <f>LAGUNETICA!AH49</f>
        <v>1848.7800000000002</v>
      </c>
      <c r="I37" s="43">
        <f>SANANTONIO!AH49</f>
        <v>0</v>
      </c>
      <c r="J37" s="43">
        <f t="shared" si="0"/>
        <v>36402.320000000007</v>
      </c>
    </row>
    <row r="38" spans="1:10" x14ac:dyDescent="0.25">
      <c r="A38" s="74" t="s">
        <v>1</v>
      </c>
      <c r="B38" s="43">
        <f>MODELO!AH50</f>
        <v>0</v>
      </c>
      <c r="C38" s="43">
        <f>AUTOMERCADO!AH50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MODELO!AH51</f>
        <v>0</v>
      </c>
      <c r="C39" s="43">
        <f>AUTOMERCADO!AH51</f>
        <v>221.07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221.07</v>
      </c>
    </row>
    <row r="40" spans="1:10" x14ac:dyDescent="0.25">
      <c r="A40" s="74" t="s">
        <v>5</v>
      </c>
      <c r="B40" s="43">
        <f>MODELO!AH52</f>
        <v>936</v>
      </c>
      <c r="C40" s="43">
        <f>AUTOMERCADO!AH52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3009.4300000000003</v>
      </c>
      <c r="I40" s="43">
        <f>SANANTONIO!AH52</f>
        <v>0</v>
      </c>
      <c r="J40" s="43">
        <f t="shared" si="0"/>
        <v>3945.4300000000003</v>
      </c>
    </row>
    <row r="41" spans="1:10" x14ac:dyDescent="0.25">
      <c r="A41" s="74" t="s">
        <v>18</v>
      </c>
      <c r="B41" s="43">
        <f>MODELO!AH53</f>
        <v>2543.6899999999996</v>
      </c>
      <c r="C41" s="43">
        <f>AUTOMERCADO!AH53</f>
        <v>3059.3599999999997</v>
      </c>
      <c r="D41" s="43">
        <f>EXQUISITECES!AH53</f>
        <v>1132.0700000000002</v>
      </c>
      <c r="E41" s="43">
        <f>HOYADA!AH53</f>
        <v>2751.6099999999997</v>
      </c>
      <c r="F41" s="43">
        <f>FARMASTOP!AH53</f>
        <v>76.989999999999995</v>
      </c>
      <c r="G41" s="43">
        <f>BOCAS!AH53</f>
        <v>9.06</v>
      </c>
      <c r="H41" s="43">
        <f>LAGUNETICA!AH53</f>
        <v>1162.4100000000001</v>
      </c>
      <c r="I41" s="43">
        <f>SANANTONIO!AH53</f>
        <v>0</v>
      </c>
      <c r="J41" s="43">
        <f t="shared" si="0"/>
        <v>10735.189999999999</v>
      </c>
    </row>
    <row r="42" spans="1:10" x14ac:dyDescent="0.25">
      <c r="A42" s="74" t="s">
        <v>112</v>
      </c>
      <c r="B42" s="43">
        <f>MODELO!AH54</f>
        <v>155.56</v>
      </c>
      <c r="C42" s="43">
        <f>AUTOMERCADO!AH54</f>
        <v>43.03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198.59</v>
      </c>
    </row>
    <row r="43" spans="1:10" x14ac:dyDescent="0.25">
      <c r="A43" s="74" t="s">
        <v>52</v>
      </c>
      <c r="B43" s="43">
        <f>MODELO!AH55</f>
        <v>202.35</v>
      </c>
      <c r="C43" s="43">
        <f>AUTOMERCADO!AH55</f>
        <v>568.42000000000007</v>
      </c>
      <c r="D43" s="43">
        <f>EXQUISITECES!AH55</f>
        <v>0</v>
      </c>
      <c r="E43" s="43">
        <f>HOYADA!AH55</f>
        <v>44.71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815.48000000000013</v>
      </c>
    </row>
    <row r="44" spans="1:10" x14ac:dyDescent="0.25">
      <c r="A44" s="74" t="s">
        <v>2</v>
      </c>
      <c r="B44" s="43">
        <f>MODELO!AH56</f>
        <v>0</v>
      </c>
      <c r="C44" s="43">
        <f>AUTOMERCADO!AH56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MODELO!AH57</f>
        <v>0</v>
      </c>
      <c r="C45" s="43">
        <f>AUTOMERCADO!AH57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MODELO!AH58</f>
        <v>0</v>
      </c>
      <c r="C46" s="43">
        <f>AUTOMERCADO!AH58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MODELO!AH59</f>
        <v>0</v>
      </c>
      <c r="C47" s="43">
        <f>AUTOMERCADO!AH59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MODELO!AH60</f>
        <v>0</v>
      </c>
      <c r="C48" s="43">
        <f>AUTOMERCADO!AH60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MODELO!AH61</f>
        <v>0</v>
      </c>
      <c r="C49" s="43">
        <f>AUTOMERCADO!AH61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MODELO!AH62</f>
        <v>65.05</v>
      </c>
      <c r="C50" s="43">
        <f>AUTOMERCADO!AH62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65.05</v>
      </c>
    </row>
    <row r="51" spans="1:10" x14ac:dyDescent="0.25">
      <c r="A51" s="46" t="s">
        <v>17</v>
      </c>
      <c r="B51" s="43">
        <f>MODELO!AH63</f>
        <v>0</v>
      </c>
      <c r="C51" s="43">
        <f>AUTOMERCADO!AH63</f>
        <v>0.71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0.71</v>
      </c>
    </row>
    <row r="52" spans="1:10" x14ac:dyDescent="0.25">
      <c r="A52" s="51" t="s">
        <v>92</v>
      </c>
      <c r="B52" s="75">
        <f>MODELO!AH64</f>
        <v>22323.379349999999</v>
      </c>
      <c r="C52" s="75">
        <f>AUTOMERCADO!AH64</f>
        <v>47388.949000000008</v>
      </c>
      <c r="D52" s="75">
        <f>EXQUISITECES!AH64</f>
        <v>6897.66</v>
      </c>
      <c r="E52" s="75">
        <f>HOYADA!AH64</f>
        <v>9329.3810000000012</v>
      </c>
      <c r="F52" s="75">
        <f>FARMASTOP!AH64</f>
        <v>2366.2934999999998</v>
      </c>
      <c r="G52" s="75">
        <f>BOCAS!AH64</f>
        <v>2118.52</v>
      </c>
      <c r="H52" s="75">
        <f>LAGUNETICA!AH64</f>
        <v>10874.92</v>
      </c>
      <c r="I52" s="75">
        <f>SANANTONIO!AH64</f>
        <v>0</v>
      </c>
      <c r="J52" s="75">
        <f t="shared" si="0"/>
        <v>101299.10285000002</v>
      </c>
    </row>
    <row r="53" spans="1:10" x14ac:dyDescent="0.25">
      <c r="A53" s="56" t="s">
        <v>3</v>
      </c>
      <c r="B53" s="43">
        <f>B2</f>
        <v>22131.03</v>
      </c>
      <c r="C53" s="43">
        <f t="shared" ref="C53:I53" si="1">C2</f>
        <v>47226.19</v>
      </c>
      <c r="D53" s="43">
        <f t="shared" si="1"/>
        <v>6891.85</v>
      </c>
      <c r="E53" s="43">
        <f t="shared" si="1"/>
        <v>9318.380000000001</v>
      </c>
      <c r="F53" s="43">
        <f t="shared" si="1"/>
        <v>2309.3000000000002</v>
      </c>
      <c r="G53" s="43">
        <f t="shared" si="1"/>
        <v>2020.3899999999999</v>
      </c>
      <c r="H53" s="43">
        <f t="shared" si="1"/>
        <v>10864.65</v>
      </c>
      <c r="I53" s="43">
        <f t="shared" si="1"/>
        <v>0</v>
      </c>
      <c r="J53" s="43">
        <f>J2</f>
        <v>100761.79000000001</v>
      </c>
    </row>
    <row r="54" spans="1:10" x14ac:dyDescent="0.25">
      <c r="A54" s="58" t="s">
        <v>95</v>
      </c>
      <c r="B54" s="43">
        <f>+B52-B53</f>
        <v>192.34935000000041</v>
      </c>
      <c r="C54" s="43">
        <f t="shared" ref="C54:I54" si="2">+C52-C53</f>
        <v>162.75900000000547</v>
      </c>
      <c r="D54" s="43">
        <f t="shared" si="2"/>
        <v>5.8099999999994907</v>
      </c>
      <c r="E54" s="43">
        <f t="shared" si="2"/>
        <v>11.001000000000204</v>
      </c>
      <c r="F54" s="43">
        <f t="shared" si="2"/>
        <v>56.993499999999585</v>
      </c>
      <c r="G54" s="43">
        <f t="shared" si="2"/>
        <v>98.130000000000109</v>
      </c>
      <c r="H54" s="43">
        <f t="shared" si="2"/>
        <v>10.270000000000437</v>
      </c>
      <c r="I54" s="43">
        <f t="shared" si="2"/>
        <v>0</v>
      </c>
      <c r="J54" s="43">
        <f>+J52-J53</f>
        <v>537.31285000001662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8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111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59</v>
      </c>
      <c r="L11" s="5" t="s">
        <v>64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1545.29</v>
      </c>
      <c r="C12" s="26">
        <v>2033.94</v>
      </c>
      <c r="D12" s="26">
        <v>515.41999999999996</v>
      </c>
      <c r="E12" s="26">
        <v>615.54</v>
      </c>
      <c r="F12" s="26">
        <v>1652.31</v>
      </c>
      <c r="G12" s="26">
        <v>868.91</v>
      </c>
      <c r="H12" s="26">
        <v>708.54</v>
      </c>
      <c r="I12" s="26">
        <v>3199.45</v>
      </c>
      <c r="J12" s="26">
        <v>3197.27</v>
      </c>
      <c r="K12" s="26">
        <v>161.72999999999999</v>
      </c>
      <c r="L12" s="26">
        <v>3602.11</v>
      </c>
      <c r="M12" s="26">
        <v>2014.23</v>
      </c>
      <c r="N12" s="26">
        <v>2016.29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22131.03</v>
      </c>
      <c r="AI12" s="26">
        <v>22131.03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120.5</v>
      </c>
      <c r="C15" s="23"/>
      <c r="D15" s="23"/>
      <c r="E15" s="23"/>
      <c r="F15" s="23">
        <v>26.2</v>
      </c>
      <c r="G15" s="23">
        <v>62</v>
      </c>
      <c r="H15" s="23"/>
      <c r="I15" s="23"/>
      <c r="J15" s="23">
        <v>126.7</v>
      </c>
      <c r="K15" s="23">
        <v>7</v>
      </c>
      <c r="L15" s="23">
        <v>16</v>
      </c>
      <c r="M15" s="23">
        <v>90.5</v>
      </c>
      <c r="N15" s="23">
        <v>66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514.9</v>
      </c>
    </row>
    <row r="16" spans="1:36" s="32" customFormat="1" x14ac:dyDescent="0.25">
      <c r="A16" s="30" t="s">
        <v>20</v>
      </c>
      <c r="B16" s="31">
        <v>97</v>
      </c>
      <c r="C16" s="31">
        <v>212</v>
      </c>
      <c r="D16" s="31">
        <v>46</v>
      </c>
      <c r="E16" s="31">
        <v>41</v>
      </c>
      <c r="F16" s="31">
        <v>83</v>
      </c>
      <c r="G16" s="31">
        <v>64</v>
      </c>
      <c r="H16" s="31">
        <v>47</v>
      </c>
      <c r="I16" s="31">
        <v>368</v>
      </c>
      <c r="J16" s="31">
        <v>292</v>
      </c>
      <c r="K16" s="31">
        <v>7</v>
      </c>
      <c r="L16" s="31">
        <v>466</v>
      </c>
      <c r="M16" s="31">
        <v>189</v>
      </c>
      <c r="N16" s="31">
        <v>170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2082</v>
      </c>
      <c r="AJ16" s="70"/>
    </row>
    <row r="17" spans="1:36" s="47" customFormat="1" x14ac:dyDescent="0.25">
      <c r="A17" s="46" t="s">
        <v>27</v>
      </c>
      <c r="B17" s="22">
        <f>B16*$B$8</f>
        <v>431.65000000000003</v>
      </c>
      <c r="C17" s="22">
        <f>C16*$B$8</f>
        <v>943.40000000000009</v>
      </c>
      <c r="D17" s="22">
        <f t="shared" ref="D17:L17" si="2">D16*$B$8</f>
        <v>204.70000000000002</v>
      </c>
      <c r="E17" s="22">
        <f t="shared" si="2"/>
        <v>182.45000000000002</v>
      </c>
      <c r="F17" s="22">
        <f t="shared" si="2"/>
        <v>369.35</v>
      </c>
      <c r="G17" s="22">
        <f t="shared" si="2"/>
        <v>284.8</v>
      </c>
      <c r="H17" s="22">
        <f t="shared" si="2"/>
        <v>209.15</v>
      </c>
      <c r="I17" s="22">
        <f t="shared" si="2"/>
        <v>1637.6000000000001</v>
      </c>
      <c r="J17" s="22">
        <f t="shared" si="2"/>
        <v>1299.4000000000001</v>
      </c>
      <c r="K17" s="22">
        <f t="shared" si="2"/>
        <v>31.150000000000002</v>
      </c>
      <c r="L17" s="22">
        <f t="shared" si="2"/>
        <v>2073.7000000000003</v>
      </c>
      <c r="M17" s="22">
        <f t="shared" ref="M17:R17" si="3">M16*$B$8</f>
        <v>841.05000000000007</v>
      </c>
      <c r="N17" s="22">
        <f t="shared" si="3"/>
        <v>756.5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9264.9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97</v>
      </c>
      <c r="C22" s="20">
        <f t="shared" ref="C22:L22" si="11">+C16+C18+C20</f>
        <v>212</v>
      </c>
      <c r="D22" s="20">
        <f t="shared" si="11"/>
        <v>46</v>
      </c>
      <c r="E22" s="20">
        <f t="shared" si="11"/>
        <v>41</v>
      </c>
      <c r="F22" s="20">
        <f t="shared" si="11"/>
        <v>83</v>
      </c>
      <c r="G22" s="20">
        <f t="shared" si="11"/>
        <v>64</v>
      </c>
      <c r="H22" s="20">
        <f t="shared" si="11"/>
        <v>47</v>
      </c>
      <c r="I22" s="20">
        <f t="shared" si="11"/>
        <v>368</v>
      </c>
      <c r="J22" s="20">
        <f t="shared" si="11"/>
        <v>292</v>
      </c>
      <c r="K22" s="20">
        <f t="shared" si="11"/>
        <v>7</v>
      </c>
      <c r="L22" s="20">
        <f t="shared" si="11"/>
        <v>466</v>
      </c>
      <c r="M22" s="20">
        <f t="shared" ref="M22:S22" si="12">+M16+M18+M20</f>
        <v>189</v>
      </c>
      <c r="N22" s="20">
        <f t="shared" si="12"/>
        <v>170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2082</v>
      </c>
    </row>
    <row r="23" spans="1:36" s="47" customFormat="1" x14ac:dyDescent="0.25">
      <c r="A23" s="48" t="s">
        <v>26</v>
      </c>
      <c r="B23" s="19">
        <f>+B17+B19+B21</f>
        <v>431.65000000000003</v>
      </c>
      <c r="C23" s="19">
        <f t="shared" ref="C23:L23" si="14">+C17+C19+C21</f>
        <v>943.40000000000009</v>
      </c>
      <c r="D23" s="19">
        <f t="shared" si="14"/>
        <v>204.70000000000002</v>
      </c>
      <c r="E23" s="19">
        <f t="shared" si="14"/>
        <v>182.45000000000002</v>
      </c>
      <c r="F23" s="19">
        <f t="shared" si="14"/>
        <v>369.35</v>
      </c>
      <c r="G23" s="19">
        <f t="shared" si="14"/>
        <v>284.8</v>
      </c>
      <c r="H23" s="19">
        <f t="shared" si="14"/>
        <v>209.15</v>
      </c>
      <c r="I23" s="19">
        <f t="shared" si="14"/>
        <v>1637.6000000000001</v>
      </c>
      <c r="J23" s="19">
        <f t="shared" si="14"/>
        <v>1299.4000000000001</v>
      </c>
      <c r="K23" s="19">
        <f t="shared" si="14"/>
        <v>31.150000000000002</v>
      </c>
      <c r="L23" s="19">
        <f t="shared" si="14"/>
        <v>2073.7000000000003</v>
      </c>
      <c r="M23" s="19">
        <f t="shared" ref="M23:S23" si="15">+M17+M19+M21</f>
        <v>841.05000000000007</v>
      </c>
      <c r="N23" s="19">
        <f t="shared" si="15"/>
        <v>756.5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9264.9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1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4.45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4.45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1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4.45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4.45</v>
      </c>
    </row>
    <row r="32" spans="1:36" x14ac:dyDescent="0.25">
      <c r="A32" s="13" t="s">
        <v>34</v>
      </c>
      <c r="B32" s="36"/>
      <c r="C32" s="36">
        <v>58.412999999999997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58.412999999999997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259.93784999999997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259.93784999999997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58.412999999999997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58.412999999999997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259.93784999999997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259.93784999999997</v>
      </c>
    </row>
    <row r="40" spans="1:34" x14ac:dyDescent="0.25">
      <c r="A40" s="13" t="s">
        <v>43</v>
      </c>
      <c r="B40" s="36">
        <v>25.27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25.27</v>
      </c>
    </row>
    <row r="41" spans="1:34" s="47" customFormat="1" x14ac:dyDescent="0.25">
      <c r="A41" s="46" t="s">
        <v>44</v>
      </c>
      <c r="B41" s="22">
        <f>B40*$B$8</f>
        <v>112.4515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112.4515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25.27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25.27</v>
      </c>
    </row>
    <row r="47" spans="1:34" s="47" customFormat="1" x14ac:dyDescent="0.25">
      <c r="A47" s="48" t="s">
        <v>48</v>
      </c>
      <c r="B47" s="19">
        <f>+B41+B43+B45</f>
        <v>112.4515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112.4515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643.87</v>
      </c>
      <c r="C49" s="44">
        <v>600.07000000000005</v>
      </c>
      <c r="D49" s="44">
        <v>198.61</v>
      </c>
      <c r="E49" s="44">
        <v>383.7</v>
      </c>
      <c r="F49" s="44">
        <v>1088.1199999999999</v>
      </c>
      <c r="G49" s="44">
        <v>525.66</v>
      </c>
      <c r="H49" s="44">
        <v>408.15</v>
      </c>
      <c r="I49" s="44">
        <v>925.29</v>
      </c>
      <c r="J49" s="44">
        <v>849.65</v>
      </c>
      <c r="K49" s="44">
        <v>123.98</v>
      </c>
      <c r="L49" s="44">
        <v>679.13</v>
      </c>
      <c r="M49" s="45">
        <v>1081.69</v>
      </c>
      <c r="N49" s="45">
        <v>756.17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8264.0899999999983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129</v>
      </c>
      <c r="B52" s="44"/>
      <c r="C52" s="44"/>
      <c r="D52" s="44"/>
      <c r="E52" s="44">
        <v>82.3</v>
      </c>
      <c r="F52" s="44"/>
      <c r="G52" s="44"/>
      <c r="H52" s="44"/>
      <c r="I52" s="44"/>
      <c r="J52" s="44">
        <v>462.79</v>
      </c>
      <c r="K52" s="44"/>
      <c r="L52" s="44">
        <v>390.91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936</v>
      </c>
    </row>
    <row r="53" spans="1:34" x14ac:dyDescent="0.25">
      <c r="A53" s="17" t="s">
        <v>18</v>
      </c>
      <c r="B53" s="44">
        <v>233.92</v>
      </c>
      <c r="C53" s="44">
        <v>226.65</v>
      </c>
      <c r="D53" s="44">
        <v>131.94</v>
      </c>
      <c r="E53" s="44"/>
      <c r="F53" s="44">
        <v>170.69</v>
      </c>
      <c r="G53" s="44"/>
      <c r="H53" s="44">
        <v>80.56</v>
      </c>
      <c r="I53" s="44">
        <v>402.44</v>
      </c>
      <c r="J53" s="44">
        <v>462.95</v>
      </c>
      <c r="K53" s="44"/>
      <c r="L53" s="44">
        <v>444.76</v>
      </c>
      <c r="M53" s="45"/>
      <c r="N53" s="45">
        <v>389.78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2543.6899999999996</v>
      </c>
    </row>
    <row r="54" spans="1:34" x14ac:dyDescent="0.25">
      <c r="A54" s="17" t="s">
        <v>112</v>
      </c>
      <c r="B54" s="44">
        <v>5.4</v>
      </c>
      <c r="C54" s="44"/>
      <c r="D54" s="44"/>
      <c r="E54" s="44"/>
      <c r="F54" s="44"/>
      <c r="G54" s="44"/>
      <c r="H54" s="44">
        <v>12.8</v>
      </c>
      <c r="I54" s="44">
        <v>137.36000000000001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155.56</v>
      </c>
    </row>
    <row r="55" spans="1:34" x14ac:dyDescent="0.25">
      <c r="A55" s="17" t="s">
        <v>52</v>
      </c>
      <c r="B55" s="44"/>
      <c r="C55" s="44"/>
      <c r="D55" s="44">
        <v>11.22</v>
      </c>
      <c r="E55" s="44"/>
      <c r="F55" s="44"/>
      <c r="G55" s="44"/>
      <c r="H55" s="44"/>
      <c r="I55" s="44">
        <v>135.51</v>
      </c>
      <c r="J55" s="44"/>
      <c r="K55" s="44"/>
      <c r="L55" s="44"/>
      <c r="M55" s="45">
        <v>4.03</v>
      </c>
      <c r="N55" s="45">
        <v>51.59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202.35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114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>
        <v>65.05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65.05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1547.7915000000003</v>
      </c>
      <c r="C64" s="53">
        <f t="shared" ref="C64:AG64" si="61">+C15+C23+C31+C39+C47+C48+C49+C50+C51+C52+C53+C54+C55+C56+C57+C58+C59+C60+C61+C62+C63</f>
        <v>2095.1078500000003</v>
      </c>
      <c r="D64" s="53">
        <f t="shared" si="61"/>
        <v>546.47</v>
      </c>
      <c r="E64" s="53">
        <f t="shared" si="61"/>
        <v>648.44999999999993</v>
      </c>
      <c r="F64" s="53">
        <f t="shared" si="61"/>
        <v>1654.36</v>
      </c>
      <c r="G64" s="53">
        <f t="shared" si="61"/>
        <v>872.46</v>
      </c>
      <c r="H64" s="53">
        <f t="shared" si="61"/>
        <v>710.65999999999985</v>
      </c>
      <c r="I64" s="53">
        <f t="shared" si="61"/>
        <v>3242.6500000000005</v>
      </c>
      <c r="J64" s="53">
        <f t="shared" si="61"/>
        <v>3201.49</v>
      </c>
      <c r="K64" s="53">
        <f t="shared" si="61"/>
        <v>162.13</v>
      </c>
      <c r="L64" s="53">
        <f t="shared" si="61"/>
        <v>3604.5</v>
      </c>
      <c r="M64" s="53">
        <f t="shared" si="61"/>
        <v>2017.2700000000002</v>
      </c>
      <c r="N64" s="53">
        <f t="shared" si="61"/>
        <v>2020.04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22323.379349999999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8 D</v>
      </c>
      <c r="H66" s="55" t="str">
        <f t="shared" si="62"/>
        <v>CAJA 9 D</v>
      </c>
      <c r="I66" s="55" t="str">
        <f t="shared" si="62"/>
        <v>CAJA 1 N</v>
      </c>
      <c r="J66" s="55" t="str">
        <f t="shared" si="62"/>
        <v>CAJA 3 N</v>
      </c>
      <c r="K66" s="55" t="str">
        <f t="shared" si="62"/>
        <v>CAJA 4 D</v>
      </c>
      <c r="L66" s="55" t="str">
        <f t="shared" si="62"/>
        <v>CAJA 6 N</v>
      </c>
      <c r="M66" s="55" t="str">
        <f t="shared" si="62"/>
        <v>CAJA 8 N</v>
      </c>
      <c r="N66" s="55" t="str">
        <f t="shared" si="62"/>
        <v>CAJA 9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1545.29</v>
      </c>
      <c r="C67" s="57">
        <f t="shared" ref="C67:L67" si="63">C12</f>
        <v>2033.94</v>
      </c>
      <c r="D67" s="57">
        <f t="shared" si="63"/>
        <v>515.41999999999996</v>
      </c>
      <c r="E67" s="57">
        <f t="shared" si="63"/>
        <v>615.54</v>
      </c>
      <c r="F67" s="57">
        <f t="shared" si="63"/>
        <v>1652.31</v>
      </c>
      <c r="G67" s="57">
        <f t="shared" si="63"/>
        <v>868.91</v>
      </c>
      <c r="H67" s="57">
        <f t="shared" si="63"/>
        <v>708.54</v>
      </c>
      <c r="I67" s="57">
        <f t="shared" si="63"/>
        <v>3199.45</v>
      </c>
      <c r="J67" s="57">
        <f t="shared" si="63"/>
        <v>3197.27</v>
      </c>
      <c r="K67" s="57">
        <f t="shared" si="63"/>
        <v>161.72999999999999</v>
      </c>
      <c r="L67" s="57">
        <f t="shared" si="63"/>
        <v>3602.11</v>
      </c>
      <c r="M67" s="57">
        <f t="shared" ref="M67:AG67" si="64">M12</f>
        <v>2014.23</v>
      </c>
      <c r="N67" s="57">
        <f t="shared" si="64"/>
        <v>2016.29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22131.03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1545.29</v>
      </c>
      <c r="C69" s="59">
        <f t="shared" ref="C69:L69" si="67">+C67+C68</f>
        <v>2033.94</v>
      </c>
      <c r="D69" s="59">
        <f t="shared" si="67"/>
        <v>515.41999999999996</v>
      </c>
      <c r="E69" s="59">
        <f t="shared" si="67"/>
        <v>615.54</v>
      </c>
      <c r="F69" s="59">
        <f t="shared" si="67"/>
        <v>1652.31</v>
      </c>
      <c r="G69" s="59">
        <f t="shared" si="67"/>
        <v>868.91</v>
      </c>
      <c r="H69" s="59">
        <f t="shared" si="67"/>
        <v>708.54</v>
      </c>
      <c r="I69" s="59">
        <f t="shared" si="67"/>
        <v>3199.45</v>
      </c>
      <c r="J69" s="59">
        <f t="shared" si="67"/>
        <v>3197.27</v>
      </c>
      <c r="K69" s="59">
        <f t="shared" si="67"/>
        <v>161.72999999999999</v>
      </c>
      <c r="L69" s="59">
        <f t="shared" si="67"/>
        <v>3602.11</v>
      </c>
      <c r="M69" s="59">
        <f t="shared" ref="M69:AG69" si="68">+M67+M68</f>
        <v>2014.23</v>
      </c>
      <c r="N69" s="59">
        <f t="shared" si="68"/>
        <v>2016.29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22131.03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2.5015000000003056</v>
      </c>
      <c r="C70" s="57">
        <f t="shared" si="69"/>
        <v>61.167850000000271</v>
      </c>
      <c r="D70" s="57">
        <f t="shared" si="69"/>
        <v>31.050000000000068</v>
      </c>
      <c r="E70" s="57">
        <f t="shared" si="69"/>
        <v>32.909999999999968</v>
      </c>
      <c r="F70" s="57">
        <f t="shared" si="69"/>
        <v>2.0499999999999545</v>
      </c>
      <c r="G70" s="57">
        <f t="shared" si="69"/>
        <v>3.5500000000000682</v>
      </c>
      <c r="H70" s="57">
        <f t="shared" si="69"/>
        <v>2.1199999999998909</v>
      </c>
      <c r="I70" s="57">
        <f t="shared" si="69"/>
        <v>43.200000000000728</v>
      </c>
      <c r="J70" s="57">
        <f t="shared" si="69"/>
        <v>4.2199999999997999</v>
      </c>
      <c r="K70" s="57">
        <f t="shared" si="69"/>
        <v>0.40000000000000568</v>
      </c>
      <c r="L70" s="57">
        <f t="shared" si="69"/>
        <v>2.3899999999998727</v>
      </c>
      <c r="M70" s="57">
        <f t="shared" ref="M70:AG70" si="70">+M64-M69</f>
        <v>3.040000000000191</v>
      </c>
      <c r="N70" s="57">
        <f t="shared" si="70"/>
        <v>3.75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192.34935000000112</v>
      </c>
    </row>
    <row r="71" spans="1:34" ht="101.25" customHeight="1" x14ac:dyDescent="0.25">
      <c r="A71" s="77" t="s">
        <v>96</v>
      </c>
      <c r="B71" s="14"/>
      <c r="C71" s="14" t="s">
        <v>127</v>
      </c>
      <c r="D71" s="14" t="s">
        <v>128</v>
      </c>
      <c r="E71" s="14" t="s">
        <v>128</v>
      </c>
      <c r="F71" s="14"/>
      <c r="G71" s="14"/>
      <c r="H71" s="14"/>
      <c r="I71" s="14" t="s">
        <v>130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B18" sqref="B17:B1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111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75</v>
      </c>
      <c r="J11" s="5" t="s">
        <v>54</v>
      </c>
      <c r="K11" s="5" t="s">
        <v>55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68</v>
      </c>
      <c r="Q11" s="5" t="s">
        <v>70</v>
      </c>
      <c r="R11" s="5" t="s">
        <v>76</v>
      </c>
      <c r="S11" s="5" t="s">
        <v>80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2944.44</v>
      </c>
      <c r="C12" s="26">
        <v>2588.4</v>
      </c>
      <c r="D12" s="26">
        <v>2420.13</v>
      </c>
      <c r="E12" s="26">
        <v>2795.86</v>
      </c>
      <c r="F12" s="26">
        <v>3411.4</v>
      </c>
      <c r="G12" s="26">
        <v>1251.26</v>
      </c>
      <c r="H12" s="26">
        <v>1469.45</v>
      </c>
      <c r="I12" s="26">
        <v>125.6</v>
      </c>
      <c r="J12" s="26">
        <v>3360.98</v>
      </c>
      <c r="K12" s="26">
        <v>3900.16</v>
      </c>
      <c r="L12" s="26">
        <v>2031.58</v>
      </c>
      <c r="M12" s="26">
        <v>4615.12</v>
      </c>
      <c r="N12" s="26">
        <v>5045.92</v>
      </c>
      <c r="O12" s="26">
        <v>5277.57</v>
      </c>
      <c r="P12" s="26">
        <v>2612.48</v>
      </c>
      <c r="Q12" s="26">
        <v>1811.74</v>
      </c>
      <c r="R12" s="26">
        <v>1152.94</v>
      </c>
      <c r="S12" s="26">
        <v>411.16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47226.19</v>
      </c>
      <c r="AI12" s="26">
        <v>47226.16</v>
      </c>
      <c r="AJ12" s="69">
        <f>+AI12-AH12</f>
        <v>-2.9999999998835847E-2</v>
      </c>
    </row>
    <row r="13" spans="1:36" ht="19.5" customHeight="1" x14ac:dyDescent="0.25">
      <c r="A13" s="25" t="s">
        <v>115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116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153.5</v>
      </c>
      <c r="D15" s="23">
        <v>20.5</v>
      </c>
      <c r="E15" s="23">
        <v>1.7</v>
      </c>
      <c r="F15" s="23">
        <v>0</v>
      </c>
      <c r="G15" s="23">
        <v>0</v>
      </c>
      <c r="H15" s="23">
        <v>114.4</v>
      </c>
      <c r="I15" s="23">
        <v>1</v>
      </c>
      <c r="J15" s="23">
        <v>13.7</v>
      </c>
      <c r="K15" s="23"/>
      <c r="L15" s="23">
        <v>26</v>
      </c>
      <c r="M15" s="23">
        <v>15.5</v>
      </c>
      <c r="N15" s="23"/>
      <c r="O15" s="23"/>
      <c r="P15" s="23">
        <v>16.899999999999999</v>
      </c>
      <c r="Q15" s="23"/>
      <c r="R15" s="23">
        <v>10</v>
      </c>
      <c r="S15" s="23">
        <v>67.099999999999994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455.29999999999995</v>
      </c>
    </row>
    <row r="16" spans="1:36" s="32" customFormat="1" x14ac:dyDescent="0.25">
      <c r="A16" s="30" t="s">
        <v>20</v>
      </c>
      <c r="B16" s="31">
        <v>315</v>
      </c>
      <c r="C16" s="31">
        <v>280</v>
      </c>
      <c r="D16" s="31">
        <v>309</v>
      </c>
      <c r="E16" s="31">
        <v>159</v>
      </c>
      <c r="F16" s="31">
        <v>352</v>
      </c>
      <c r="G16" s="31">
        <v>216</v>
      </c>
      <c r="H16" s="31">
        <v>86</v>
      </c>
      <c r="I16" s="31">
        <v>10</v>
      </c>
      <c r="J16" s="31">
        <v>473</v>
      </c>
      <c r="K16" s="31">
        <v>287</v>
      </c>
      <c r="L16" s="31">
        <v>152</v>
      </c>
      <c r="M16" s="31">
        <v>482</v>
      </c>
      <c r="N16" s="31">
        <v>555</v>
      </c>
      <c r="O16" s="31">
        <v>757</v>
      </c>
      <c r="P16" s="31">
        <v>267</v>
      </c>
      <c r="Q16" s="31">
        <v>40</v>
      </c>
      <c r="R16" s="31">
        <v>118</v>
      </c>
      <c r="S16" s="31">
        <v>21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4879</v>
      </c>
      <c r="AJ16" s="70"/>
    </row>
    <row r="17" spans="1:36" s="47" customFormat="1" x14ac:dyDescent="0.25">
      <c r="A17" s="46" t="s">
        <v>27</v>
      </c>
      <c r="B17" s="22">
        <f>B16*$B$8</f>
        <v>1401.75</v>
      </c>
      <c r="C17" s="22">
        <f>C16*$B$8</f>
        <v>1246</v>
      </c>
      <c r="D17" s="22">
        <f t="shared" ref="D17:AG17" si="2">D16*$B$8</f>
        <v>1375.05</v>
      </c>
      <c r="E17" s="22">
        <f t="shared" si="2"/>
        <v>707.55000000000007</v>
      </c>
      <c r="F17" s="22">
        <f t="shared" si="2"/>
        <v>1566.4</v>
      </c>
      <c r="G17" s="22">
        <f t="shared" si="2"/>
        <v>961.2</v>
      </c>
      <c r="H17" s="22">
        <f t="shared" si="2"/>
        <v>382.7</v>
      </c>
      <c r="I17" s="22">
        <f t="shared" si="2"/>
        <v>44.5</v>
      </c>
      <c r="J17" s="22">
        <f t="shared" si="2"/>
        <v>2104.85</v>
      </c>
      <c r="K17" s="22">
        <f t="shared" si="2"/>
        <v>1277.1500000000001</v>
      </c>
      <c r="L17" s="22">
        <f t="shared" si="2"/>
        <v>676.4</v>
      </c>
      <c r="M17" s="22">
        <f t="shared" si="2"/>
        <v>2144.9</v>
      </c>
      <c r="N17" s="22">
        <f t="shared" si="2"/>
        <v>2469.75</v>
      </c>
      <c r="O17" s="22">
        <f t="shared" si="2"/>
        <v>3368.65</v>
      </c>
      <c r="P17" s="22">
        <f t="shared" si="2"/>
        <v>1188.1500000000001</v>
      </c>
      <c r="Q17" s="22">
        <f t="shared" si="2"/>
        <v>178</v>
      </c>
      <c r="R17" s="22">
        <f t="shared" si="2"/>
        <v>525.1</v>
      </c>
      <c r="S17" s="22">
        <f t="shared" si="2"/>
        <v>93.45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21711.55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315</v>
      </c>
      <c r="C22" s="20">
        <f t="shared" ref="C22:AG23" si="5">+C16+C18+C20</f>
        <v>280</v>
      </c>
      <c r="D22" s="20">
        <f t="shared" si="5"/>
        <v>309</v>
      </c>
      <c r="E22" s="20">
        <f t="shared" si="5"/>
        <v>159</v>
      </c>
      <c r="F22" s="20">
        <f t="shared" si="5"/>
        <v>352</v>
      </c>
      <c r="G22" s="20">
        <f t="shared" si="5"/>
        <v>216</v>
      </c>
      <c r="H22" s="20">
        <f t="shared" si="5"/>
        <v>86</v>
      </c>
      <c r="I22" s="20">
        <f t="shared" si="5"/>
        <v>10</v>
      </c>
      <c r="J22" s="20">
        <f t="shared" si="5"/>
        <v>473</v>
      </c>
      <c r="K22" s="20">
        <f t="shared" si="5"/>
        <v>287</v>
      </c>
      <c r="L22" s="20">
        <f t="shared" si="5"/>
        <v>152</v>
      </c>
      <c r="M22" s="20">
        <f t="shared" si="5"/>
        <v>482</v>
      </c>
      <c r="N22" s="20">
        <f t="shared" si="5"/>
        <v>555</v>
      </c>
      <c r="O22" s="20">
        <f t="shared" si="5"/>
        <v>757</v>
      </c>
      <c r="P22" s="20">
        <f t="shared" si="5"/>
        <v>267</v>
      </c>
      <c r="Q22" s="20">
        <f t="shared" si="5"/>
        <v>40</v>
      </c>
      <c r="R22" s="20">
        <f t="shared" si="5"/>
        <v>118</v>
      </c>
      <c r="S22" s="20">
        <f t="shared" si="5"/>
        <v>21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4879</v>
      </c>
    </row>
    <row r="23" spans="1:36" s="47" customFormat="1" x14ac:dyDescent="0.25">
      <c r="A23" s="48" t="s">
        <v>26</v>
      </c>
      <c r="B23" s="19">
        <f>+B17+B19+B21</f>
        <v>1401.75</v>
      </c>
      <c r="C23" s="19">
        <f t="shared" si="5"/>
        <v>1246</v>
      </c>
      <c r="D23" s="19">
        <f t="shared" si="5"/>
        <v>1375.05</v>
      </c>
      <c r="E23" s="19">
        <f t="shared" si="5"/>
        <v>707.55000000000007</v>
      </c>
      <c r="F23" s="19">
        <f t="shared" si="5"/>
        <v>1566.4</v>
      </c>
      <c r="G23" s="19">
        <f t="shared" si="5"/>
        <v>961.2</v>
      </c>
      <c r="H23" s="19">
        <f t="shared" si="5"/>
        <v>382.7</v>
      </c>
      <c r="I23" s="19">
        <f t="shared" si="5"/>
        <v>44.5</v>
      </c>
      <c r="J23" s="19">
        <f t="shared" si="5"/>
        <v>2104.85</v>
      </c>
      <c r="K23" s="19">
        <f t="shared" si="5"/>
        <v>1277.1500000000001</v>
      </c>
      <c r="L23" s="19">
        <f t="shared" si="5"/>
        <v>676.4</v>
      </c>
      <c r="M23" s="19">
        <f t="shared" si="5"/>
        <v>2144.9</v>
      </c>
      <c r="N23" s="19">
        <f t="shared" si="5"/>
        <v>2469.75</v>
      </c>
      <c r="O23" s="19">
        <f t="shared" si="5"/>
        <v>3368.65</v>
      </c>
      <c r="P23" s="19">
        <f t="shared" si="5"/>
        <v>1188.1500000000001</v>
      </c>
      <c r="Q23" s="19">
        <f t="shared" si="5"/>
        <v>178</v>
      </c>
      <c r="R23" s="19">
        <f t="shared" si="5"/>
        <v>525.1</v>
      </c>
      <c r="S23" s="19">
        <f t="shared" si="5"/>
        <v>93.45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21711.55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>
        <v>35</v>
      </c>
      <c r="N24" s="34"/>
      <c r="O24" s="34"/>
      <c r="P24" s="34"/>
      <c r="Q24" s="34"/>
      <c r="R24" s="34"/>
      <c r="S24" s="34">
        <v>3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38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155.75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13.350000000000001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169.1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35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3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38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155.75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13.350000000000001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169.1</v>
      </c>
    </row>
    <row r="32" spans="1:36" x14ac:dyDescent="0.25">
      <c r="A32" s="13" t="s">
        <v>34</v>
      </c>
      <c r="B32" s="36">
        <v>59.33</v>
      </c>
      <c r="C32" s="36"/>
      <c r="D32" s="36"/>
      <c r="E32" s="36">
        <v>55.05</v>
      </c>
      <c r="F32" s="36"/>
      <c r="G32" s="36"/>
      <c r="H32" s="36"/>
      <c r="I32" s="36"/>
      <c r="J32" s="36"/>
      <c r="K32" s="36"/>
      <c r="L32" s="36"/>
      <c r="M32" s="37">
        <v>50</v>
      </c>
      <c r="N32" s="37"/>
      <c r="O32" s="37">
        <v>56</v>
      </c>
      <c r="P32" s="37"/>
      <c r="Q32" s="37">
        <v>209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429.38</v>
      </c>
    </row>
    <row r="33" spans="1:34" s="47" customFormat="1" x14ac:dyDescent="0.25">
      <c r="A33" s="46" t="s">
        <v>35</v>
      </c>
      <c r="B33" s="22">
        <f>B32*$B$8</f>
        <v>264.01850000000002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244.9725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222.5</v>
      </c>
      <c r="N33" s="22">
        <f t="shared" si="12"/>
        <v>0</v>
      </c>
      <c r="O33" s="22">
        <f t="shared" si="12"/>
        <v>249.20000000000002</v>
      </c>
      <c r="P33" s="22">
        <f t="shared" si="12"/>
        <v>0</v>
      </c>
      <c r="Q33" s="22">
        <f t="shared" si="12"/>
        <v>930.05000000000007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1910.741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59.33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55.05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50</v>
      </c>
      <c r="N38" s="20">
        <f t="shared" si="15"/>
        <v>0</v>
      </c>
      <c r="O38" s="20">
        <f t="shared" si="15"/>
        <v>56</v>
      </c>
      <c r="P38" s="20">
        <f t="shared" si="15"/>
        <v>0</v>
      </c>
      <c r="Q38" s="20">
        <f t="shared" si="15"/>
        <v>209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429.38</v>
      </c>
    </row>
    <row r="39" spans="1:34" s="47" customFormat="1" x14ac:dyDescent="0.25">
      <c r="A39" s="48" t="s">
        <v>42</v>
      </c>
      <c r="B39" s="19">
        <f>+B33+B35+B37</f>
        <v>264.01850000000002</v>
      </c>
      <c r="C39" s="19">
        <f t="shared" si="15"/>
        <v>0</v>
      </c>
      <c r="D39" s="19">
        <f t="shared" si="15"/>
        <v>0</v>
      </c>
      <c r="E39" s="19">
        <f t="shared" si="15"/>
        <v>244.9725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222.5</v>
      </c>
      <c r="N39" s="19">
        <f t="shared" si="15"/>
        <v>0</v>
      </c>
      <c r="O39" s="19">
        <f t="shared" si="15"/>
        <v>249.20000000000002</v>
      </c>
      <c r="P39" s="19">
        <f t="shared" si="15"/>
        <v>0</v>
      </c>
      <c r="Q39" s="19">
        <f t="shared" si="15"/>
        <v>930.05000000000007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1910.741</v>
      </c>
    </row>
    <row r="40" spans="1:34" x14ac:dyDescent="0.25">
      <c r="A40" s="13" t="s">
        <v>43</v>
      </c>
      <c r="B40" s="36">
        <v>11.05</v>
      </c>
      <c r="C40" s="36"/>
      <c r="D40" s="36"/>
      <c r="E40" s="36">
        <v>30.23</v>
      </c>
      <c r="F40" s="36"/>
      <c r="G40" s="36"/>
      <c r="H40" s="36"/>
      <c r="I40" s="36"/>
      <c r="J40" s="36"/>
      <c r="K40" s="36">
        <v>71.88</v>
      </c>
      <c r="L40" s="36"/>
      <c r="M40" s="36"/>
      <c r="N40" s="36">
        <v>192.14</v>
      </c>
      <c r="O40" s="36">
        <v>12.97</v>
      </c>
      <c r="P40" s="36">
        <v>12.42</v>
      </c>
      <c r="Q40" s="36"/>
      <c r="R40" s="36">
        <v>49.35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380.04</v>
      </c>
    </row>
    <row r="41" spans="1:34" s="47" customFormat="1" x14ac:dyDescent="0.25">
      <c r="A41" s="46" t="s">
        <v>44</v>
      </c>
      <c r="B41" s="22">
        <f>B40*$B$8</f>
        <v>49.172500000000007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134.52350000000001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319.86599999999999</v>
      </c>
      <c r="L41" s="22">
        <f t="shared" si="16"/>
        <v>0</v>
      </c>
      <c r="M41" s="22">
        <f t="shared" si="16"/>
        <v>0</v>
      </c>
      <c r="N41" s="22">
        <f t="shared" si="16"/>
        <v>855.02300000000002</v>
      </c>
      <c r="O41" s="22">
        <f t="shared" si="16"/>
        <v>57.716500000000003</v>
      </c>
      <c r="P41" s="22">
        <f t="shared" si="16"/>
        <v>55.268999999999998</v>
      </c>
      <c r="Q41" s="22">
        <f t="shared" si="16"/>
        <v>0</v>
      </c>
      <c r="R41" s="22">
        <f t="shared" si="16"/>
        <v>219.60750000000002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1691.1780000000001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11.05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30.23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71.88</v>
      </c>
      <c r="L46" s="20">
        <f t="shared" si="19"/>
        <v>0</v>
      </c>
      <c r="M46" s="20">
        <f t="shared" si="19"/>
        <v>0</v>
      </c>
      <c r="N46" s="20">
        <f t="shared" si="19"/>
        <v>192.14</v>
      </c>
      <c r="O46" s="20">
        <f t="shared" si="19"/>
        <v>12.97</v>
      </c>
      <c r="P46" s="20">
        <f t="shared" si="19"/>
        <v>12.42</v>
      </c>
      <c r="Q46" s="20">
        <f t="shared" si="19"/>
        <v>0</v>
      </c>
      <c r="R46" s="20">
        <f t="shared" si="19"/>
        <v>49.35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380.04</v>
      </c>
    </row>
    <row r="47" spans="1:34" s="47" customFormat="1" x14ac:dyDescent="0.25">
      <c r="A47" s="48" t="s">
        <v>48</v>
      </c>
      <c r="B47" s="19">
        <f>+B41+B43+B45</f>
        <v>49.172500000000007</v>
      </c>
      <c r="C47" s="19">
        <f t="shared" si="19"/>
        <v>0</v>
      </c>
      <c r="D47" s="19">
        <f t="shared" si="19"/>
        <v>0</v>
      </c>
      <c r="E47" s="19">
        <f t="shared" si="19"/>
        <v>134.52350000000001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319.86599999999999</v>
      </c>
      <c r="L47" s="19">
        <f t="shared" si="19"/>
        <v>0</v>
      </c>
      <c r="M47" s="19">
        <f t="shared" si="19"/>
        <v>0</v>
      </c>
      <c r="N47" s="19">
        <f t="shared" si="19"/>
        <v>855.02300000000002</v>
      </c>
      <c r="O47" s="19">
        <f t="shared" si="19"/>
        <v>57.716500000000003</v>
      </c>
      <c r="P47" s="19">
        <f t="shared" si="19"/>
        <v>55.268999999999998</v>
      </c>
      <c r="Q47" s="19">
        <f t="shared" si="19"/>
        <v>0</v>
      </c>
      <c r="R47" s="19">
        <f t="shared" si="19"/>
        <v>219.60750000000002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1691.1780000000001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509.42</v>
      </c>
      <c r="C49" s="44">
        <v>924.02</v>
      </c>
      <c r="D49" s="44">
        <v>895.85</v>
      </c>
      <c r="E49" s="44">
        <v>1184.8900000000001</v>
      </c>
      <c r="F49" s="44">
        <v>1803.57</v>
      </c>
      <c r="G49" s="44">
        <v>252.79</v>
      </c>
      <c r="H49" s="44">
        <v>755.03</v>
      </c>
      <c r="I49" s="44">
        <v>80.45</v>
      </c>
      <c r="J49" s="44">
        <v>951.59</v>
      </c>
      <c r="K49" s="44">
        <v>1831.89</v>
      </c>
      <c r="L49" s="44">
        <v>1066.49</v>
      </c>
      <c r="M49" s="45">
        <v>1693.03</v>
      </c>
      <c r="N49" s="45">
        <v>1651.59</v>
      </c>
      <c r="O49" s="45">
        <v>1691.89</v>
      </c>
      <c r="P49" s="45">
        <v>1138.3900000000001</v>
      </c>
      <c r="Q49" s="45">
        <v>717.04</v>
      </c>
      <c r="R49" s="45">
        <v>410.56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17558.490000000002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>
        <v>221.07</v>
      </c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221.07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668.88</v>
      </c>
      <c r="C53" s="44">
        <v>194.29</v>
      </c>
      <c r="D53" s="44">
        <v>125.56</v>
      </c>
      <c r="E53" s="44">
        <v>367.89</v>
      </c>
      <c r="F53" s="44">
        <v>0</v>
      </c>
      <c r="G53" s="44"/>
      <c r="H53" s="44">
        <v>194.31</v>
      </c>
      <c r="I53" s="44"/>
      <c r="J53" s="44">
        <v>289.58999999999997</v>
      </c>
      <c r="K53" s="44">
        <v>420.04</v>
      </c>
      <c r="L53" s="44">
        <v>221.62</v>
      </c>
      <c r="M53" s="45">
        <v>384.9</v>
      </c>
      <c r="N53" s="45"/>
      <c r="O53" s="45"/>
      <c r="P53" s="45">
        <v>176.81</v>
      </c>
      <c r="Q53" s="45"/>
      <c r="R53" s="45"/>
      <c r="S53" s="45">
        <v>15.47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3059.3599999999997</v>
      </c>
    </row>
    <row r="54" spans="1:34" x14ac:dyDescent="0.25">
      <c r="A54" s="17" t="s">
        <v>112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6.01</v>
      </c>
      <c r="L54" s="44"/>
      <c r="M54" s="45"/>
      <c r="N54" s="45">
        <v>37.020000000000003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43.03</v>
      </c>
    </row>
    <row r="55" spans="1:34" x14ac:dyDescent="0.25">
      <c r="A55" s="17" t="s">
        <v>52</v>
      </c>
      <c r="B55" s="44">
        <v>33.57</v>
      </c>
      <c r="C55" s="44">
        <v>90.76</v>
      </c>
      <c r="D55" s="44">
        <v>7.5</v>
      </c>
      <c r="E55" s="44">
        <v>155.36000000000001</v>
      </c>
      <c r="F55" s="44">
        <v>35.840000000000003</v>
      </c>
      <c r="G55" s="44">
        <v>42.68</v>
      </c>
      <c r="H55" s="44">
        <v>23.15</v>
      </c>
      <c r="I55" s="44"/>
      <c r="J55" s="44"/>
      <c r="K55" s="44">
        <v>53.65</v>
      </c>
      <c r="L55" s="44">
        <v>42.13</v>
      </c>
      <c r="M55" s="45"/>
      <c r="N55" s="45">
        <v>54.94</v>
      </c>
      <c r="O55" s="45">
        <v>2.14</v>
      </c>
      <c r="P55" s="45">
        <v>26.7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568.42000000000007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114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>
        <v>0.71</v>
      </c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0.71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2941.8110000000001</v>
      </c>
      <c r="C64" s="53">
        <f t="shared" ref="C64:AG64" si="21">+C15+C23+C31+C39+C47+C48+C49+C50+C51+C52+C53+C54+C55+C56+C57+C58+C59+C60+C61+C62+C63</f>
        <v>2608.5700000000002</v>
      </c>
      <c r="D64" s="53">
        <f t="shared" si="21"/>
        <v>2424.46</v>
      </c>
      <c r="E64" s="53">
        <f t="shared" si="21"/>
        <v>2796.8860000000004</v>
      </c>
      <c r="F64" s="53">
        <f t="shared" si="21"/>
        <v>3405.8100000000004</v>
      </c>
      <c r="G64" s="53">
        <f t="shared" si="21"/>
        <v>1256.67</v>
      </c>
      <c r="H64" s="53">
        <f t="shared" si="21"/>
        <v>1469.5900000000001</v>
      </c>
      <c r="I64" s="53">
        <f t="shared" si="21"/>
        <v>125.95</v>
      </c>
      <c r="J64" s="53">
        <f t="shared" si="21"/>
        <v>3359.73</v>
      </c>
      <c r="K64" s="53">
        <f t="shared" si="21"/>
        <v>3908.6060000000002</v>
      </c>
      <c r="L64" s="53">
        <f t="shared" si="21"/>
        <v>2032.6399999999999</v>
      </c>
      <c r="M64" s="53">
        <f t="shared" si="21"/>
        <v>4616.58</v>
      </c>
      <c r="N64" s="53">
        <f t="shared" si="21"/>
        <v>5069.0330000000004</v>
      </c>
      <c r="O64" s="53">
        <f t="shared" si="21"/>
        <v>5369.5965000000006</v>
      </c>
      <c r="P64" s="53">
        <f t="shared" si="21"/>
        <v>2602.2190000000001</v>
      </c>
      <c r="Q64" s="53">
        <f t="shared" si="21"/>
        <v>1825.0900000000001</v>
      </c>
      <c r="R64" s="53">
        <f t="shared" si="21"/>
        <v>1165.2674999999999</v>
      </c>
      <c r="S64" s="53">
        <f t="shared" si="21"/>
        <v>410.44000000000005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47388.949000000008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6 D</v>
      </c>
      <c r="H66" s="55" t="str">
        <f t="shared" si="22"/>
        <v>CAJA 7 D</v>
      </c>
      <c r="I66" s="55" t="str">
        <f t="shared" si="22"/>
        <v>CAJA 12 D</v>
      </c>
      <c r="J66" s="55" t="str">
        <f t="shared" si="22"/>
        <v>CAJA 1 N</v>
      </c>
      <c r="K66" s="55" t="str">
        <f t="shared" si="22"/>
        <v>CAJA 2 D</v>
      </c>
      <c r="L66" s="55" t="str">
        <f t="shared" si="22"/>
        <v>CAJA 3 N</v>
      </c>
      <c r="M66" s="55" t="str">
        <f t="shared" si="22"/>
        <v>CAJA 4 N</v>
      </c>
      <c r="N66" s="55" t="str">
        <f t="shared" si="22"/>
        <v>CAJA 5 N</v>
      </c>
      <c r="O66" s="55" t="str">
        <f t="shared" si="22"/>
        <v>CAJA 6 N</v>
      </c>
      <c r="P66" s="55" t="str">
        <f t="shared" si="22"/>
        <v>CAJA 8 N</v>
      </c>
      <c r="Q66" s="55" t="str">
        <f t="shared" si="22"/>
        <v>CAJA 9 N</v>
      </c>
      <c r="R66" s="55" t="str">
        <f t="shared" si="22"/>
        <v>CAJA 12 N</v>
      </c>
      <c r="S66" s="55" t="str">
        <f t="shared" si="22"/>
        <v>CAJA 14 N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2944.44</v>
      </c>
      <c r="C67" s="57">
        <f t="shared" ref="C67:L67" si="23">C12</f>
        <v>2588.4</v>
      </c>
      <c r="D67" s="57">
        <f t="shared" si="23"/>
        <v>2420.13</v>
      </c>
      <c r="E67" s="57">
        <f t="shared" si="23"/>
        <v>2795.86</v>
      </c>
      <c r="F67" s="57">
        <f t="shared" si="23"/>
        <v>3411.4</v>
      </c>
      <c r="G67" s="57">
        <f t="shared" si="23"/>
        <v>1251.26</v>
      </c>
      <c r="H67" s="57">
        <f t="shared" si="23"/>
        <v>1469.45</v>
      </c>
      <c r="I67" s="57">
        <f t="shared" si="23"/>
        <v>125.6</v>
      </c>
      <c r="J67" s="57">
        <f t="shared" si="23"/>
        <v>3360.98</v>
      </c>
      <c r="K67" s="57">
        <f t="shared" si="23"/>
        <v>3900.16</v>
      </c>
      <c r="L67" s="57">
        <f t="shared" si="23"/>
        <v>2031.58</v>
      </c>
      <c r="M67" s="57">
        <f t="shared" si="22"/>
        <v>4615.12</v>
      </c>
      <c r="N67" s="57">
        <f t="shared" si="22"/>
        <v>5045.92</v>
      </c>
      <c r="O67" s="57">
        <f t="shared" si="22"/>
        <v>5277.57</v>
      </c>
      <c r="P67" s="57">
        <f t="shared" si="22"/>
        <v>2612.48</v>
      </c>
      <c r="Q67" s="57">
        <f t="shared" si="22"/>
        <v>1811.74</v>
      </c>
      <c r="R67" s="57">
        <f t="shared" si="22"/>
        <v>1152.94</v>
      </c>
      <c r="S67" s="57">
        <f t="shared" si="22"/>
        <v>411.16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47226.19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2944.44</v>
      </c>
      <c r="C69" s="59">
        <f t="shared" ref="C69:AG69" si="25">+C67+C68</f>
        <v>2588.4</v>
      </c>
      <c r="D69" s="59">
        <f t="shared" si="25"/>
        <v>2420.13</v>
      </c>
      <c r="E69" s="59">
        <f t="shared" si="25"/>
        <v>2795.86</v>
      </c>
      <c r="F69" s="59">
        <f t="shared" si="25"/>
        <v>3411.4</v>
      </c>
      <c r="G69" s="59">
        <f t="shared" si="25"/>
        <v>1251.26</v>
      </c>
      <c r="H69" s="59">
        <f t="shared" si="25"/>
        <v>1469.45</v>
      </c>
      <c r="I69" s="59">
        <f t="shared" si="25"/>
        <v>125.6</v>
      </c>
      <c r="J69" s="59">
        <f t="shared" si="25"/>
        <v>3360.98</v>
      </c>
      <c r="K69" s="59">
        <f t="shared" si="25"/>
        <v>3900.16</v>
      </c>
      <c r="L69" s="59">
        <f t="shared" si="25"/>
        <v>2031.58</v>
      </c>
      <c r="M69" s="59">
        <f t="shared" si="25"/>
        <v>4615.12</v>
      </c>
      <c r="N69" s="59">
        <f t="shared" si="25"/>
        <v>5045.92</v>
      </c>
      <c r="O69" s="59">
        <f t="shared" si="25"/>
        <v>5277.57</v>
      </c>
      <c r="P69" s="59">
        <f t="shared" si="25"/>
        <v>2612.48</v>
      </c>
      <c r="Q69" s="59">
        <f t="shared" si="25"/>
        <v>1811.74</v>
      </c>
      <c r="R69" s="59">
        <f t="shared" si="25"/>
        <v>1152.94</v>
      </c>
      <c r="S69" s="59">
        <f t="shared" si="25"/>
        <v>411.16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47226.19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-2.6289999999999054</v>
      </c>
      <c r="C70" s="57">
        <f t="shared" si="26"/>
        <v>20.170000000000073</v>
      </c>
      <c r="D70" s="57">
        <f t="shared" si="26"/>
        <v>4.3299999999999272</v>
      </c>
      <c r="E70" s="57">
        <f t="shared" si="26"/>
        <v>1.0260000000002947</v>
      </c>
      <c r="F70" s="57">
        <f t="shared" si="26"/>
        <v>-5.5899999999996908</v>
      </c>
      <c r="G70" s="57">
        <f t="shared" si="26"/>
        <v>5.4100000000000819</v>
      </c>
      <c r="H70" s="57">
        <f t="shared" si="26"/>
        <v>0.14000000000010004</v>
      </c>
      <c r="I70" s="57">
        <f t="shared" si="26"/>
        <v>0.35000000000000853</v>
      </c>
      <c r="J70" s="57">
        <f t="shared" si="26"/>
        <v>-1.25</v>
      </c>
      <c r="K70" s="57">
        <f t="shared" si="26"/>
        <v>8.4460000000003674</v>
      </c>
      <c r="L70" s="57">
        <f t="shared" si="26"/>
        <v>1.0599999999999454</v>
      </c>
      <c r="M70" s="57">
        <f t="shared" si="26"/>
        <v>1.4600000000000364</v>
      </c>
      <c r="N70" s="57">
        <f t="shared" si="26"/>
        <v>23.113000000000284</v>
      </c>
      <c r="O70" s="57">
        <f t="shared" si="26"/>
        <v>92.026500000000851</v>
      </c>
      <c r="P70" s="57">
        <f t="shared" si="26"/>
        <v>-10.260999999999967</v>
      </c>
      <c r="Q70" s="57">
        <f t="shared" si="26"/>
        <v>13.350000000000136</v>
      </c>
      <c r="R70" s="57">
        <f t="shared" si="26"/>
        <v>12.327499999999873</v>
      </c>
      <c r="S70" s="57">
        <f t="shared" si="26"/>
        <v>-0.71999999999997044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162.75900000000246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119</v>
      </c>
      <c r="G71" s="14" t="s">
        <v>120</v>
      </c>
      <c r="H71" s="14"/>
      <c r="I71" s="14"/>
      <c r="J71" s="14"/>
      <c r="K71" s="14" t="s">
        <v>121</v>
      </c>
      <c r="L71" s="14"/>
      <c r="M71" s="29"/>
      <c r="N71" s="29" t="s">
        <v>122</v>
      </c>
      <c r="O71" s="29" t="s">
        <v>123</v>
      </c>
      <c r="P71" s="29" t="s">
        <v>124</v>
      </c>
      <c r="Q71" s="29" t="s">
        <v>125</v>
      </c>
      <c r="R71" s="29" t="s">
        <v>126</v>
      </c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16" sqref="AH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111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59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844.7</v>
      </c>
      <c r="C12" s="26">
        <v>1139.3399999999999</v>
      </c>
      <c r="D12" s="26">
        <v>2748.13</v>
      </c>
      <c r="E12" s="26">
        <v>546.63</v>
      </c>
      <c r="F12" s="26">
        <v>98.67</v>
      </c>
      <c r="G12" s="26">
        <v>1514.38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6891.85</v>
      </c>
      <c r="AI12" s="26">
        <v>6891.55</v>
      </c>
      <c r="AJ12" s="69">
        <f>+AI12-AH12</f>
        <v>-0.3000000000001819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40</v>
      </c>
      <c r="C15" s="23">
        <v>218.25</v>
      </c>
      <c r="D15" s="23">
        <v>110</v>
      </c>
      <c r="E15" s="23">
        <v>46.3</v>
      </c>
      <c r="F15" s="23">
        <v>1.5</v>
      </c>
      <c r="G15" s="23">
        <v>24.5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440.55</v>
      </c>
    </row>
    <row r="16" spans="1:36" s="32" customFormat="1" x14ac:dyDescent="0.25">
      <c r="A16" s="30" t="s">
        <v>20</v>
      </c>
      <c r="B16" s="31">
        <v>27</v>
      </c>
      <c r="C16" s="31">
        <v>62</v>
      </c>
      <c r="D16" s="31">
        <v>219</v>
      </c>
      <c r="E16" s="31">
        <v>12</v>
      </c>
      <c r="F16" s="31"/>
      <c r="G16" s="31">
        <v>120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440</v>
      </c>
      <c r="AJ16" s="70"/>
    </row>
    <row r="17" spans="1:36" s="47" customFormat="1" x14ac:dyDescent="0.25">
      <c r="A17" s="46" t="s">
        <v>27</v>
      </c>
      <c r="B17" s="22">
        <f>B16*$B$8</f>
        <v>120.15</v>
      </c>
      <c r="C17" s="22">
        <f>C16*$B$8</f>
        <v>275.90000000000003</v>
      </c>
      <c r="D17" s="22">
        <f t="shared" ref="D17:AG17" si="2">D16*$B$8</f>
        <v>974.55000000000007</v>
      </c>
      <c r="E17" s="22">
        <f t="shared" si="2"/>
        <v>53.400000000000006</v>
      </c>
      <c r="F17" s="22">
        <f t="shared" si="2"/>
        <v>0</v>
      </c>
      <c r="G17" s="22">
        <f t="shared" si="2"/>
        <v>534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1958.0000000000002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</v>
      </c>
      <c r="C22" s="20">
        <f t="shared" ref="C22:AG23" si="5">+C16+C18+C20</f>
        <v>62</v>
      </c>
      <c r="D22" s="20">
        <f t="shared" si="5"/>
        <v>219</v>
      </c>
      <c r="E22" s="20">
        <f t="shared" si="5"/>
        <v>12</v>
      </c>
      <c r="F22" s="20">
        <f t="shared" si="5"/>
        <v>0</v>
      </c>
      <c r="G22" s="20">
        <f t="shared" si="5"/>
        <v>120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440</v>
      </c>
    </row>
    <row r="23" spans="1:36" s="47" customFormat="1" x14ac:dyDescent="0.25">
      <c r="A23" s="48" t="s">
        <v>26</v>
      </c>
      <c r="B23" s="19">
        <f>+B17+B19+B21</f>
        <v>120.15</v>
      </c>
      <c r="C23" s="19">
        <f t="shared" si="5"/>
        <v>275.90000000000003</v>
      </c>
      <c r="D23" s="19">
        <f t="shared" si="5"/>
        <v>974.55000000000007</v>
      </c>
      <c r="E23" s="19">
        <f t="shared" si="5"/>
        <v>53.400000000000006</v>
      </c>
      <c r="F23" s="19">
        <f t="shared" si="5"/>
        <v>0</v>
      </c>
      <c r="G23" s="19">
        <f t="shared" si="5"/>
        <v>534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1958.0000000000002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553.48</v>
      </c>
      <c r="C49" s="44">
        <v>538.27</v>
      </c>
      <c r="D49" s="44">
        <v>1233.78</v>
      </c>
      <c r="E49" s="44">
        <v>269.18</v>
      </c>
      <c r="F49" s="44">
        <v>78.2</v>
      </c>
      <c r="G49" s="44">
        <v>694.13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3367.0399999999995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131.74</v>
      </c>
      <c r="C53" s="44">
        <v>109.45</v>
      </c>
      <c r="D53" s="44">
        <v>429.74</v>
      </c>
      <c r="E53" s="44">
        <v>178.66</v>
      </c>
      <c r="F53" s="44">
        <v>19</v>
      </c>
      <c r="G53" s="44">
        <v>263.48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1132.0700000000002</v>
      </c>
    </row>
    <row r="54" spans="1:34" x14ac:dyDescent="0.25">
      <c r="A54" s="17" t="s">
        <v>112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114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845.37</v>
      </c>
      <c r="C64" s="53">
        <f t="shared" ref="C64:AG64" si="21">+C15+C23+C31+C39+C47+C48+C49+C50+C51+C52+C53+C54+C55+C56+C57+C58+C59+C60+C61+C62+C63</f>
        <v>1141.8700000000001</v>
      </c>
      <c r="D64" s="53">
        <f t="shared" si="21"/>
        <v>2748.0699999999997</v>
      </c>
      <c r="E64" s="53">
        <f t="shared" si="21"/>
        <v>547.54</v>
      </c>
      <c r="F64" s="53">
        <f t="shared" si="21"/>
        <v>98.7</v>
      </c>
      <c r="G64" s="53">
        <f t="shared" si="21"/>
        <v>1516.1100000000001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6897.66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D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844.7</v>
      </c>
      <c r="C67" s="57">
        <f t="shared" ref="C67:L67" si="23">C12</f>
        <v>1139.3399999999999</v>
      </c>
      <c r="D67" s="57">
        <f t="shared" si="23"/>
        <v>2748.13</v>
      </c>
      <c r="E67" s="57">
        <f t="shared" si="23"/>
        <v>546.63</v>
      </c>
      <c r="F67" s="57">
        <f t="shared" si="23"/>
        <v>98.67</v>
      </c>
      <c r="G67" s="57">
        <f t="shared" si="23"/>
        <v>1514.38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6891.85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844.7</v>
      </c>
      <c r="C69" s="59">
        <f t="shared" ref="C69:AG69" si="25">+C67+C68</f>
        <v>1139.3399999999999</v>
      </c>
      <c r="D69" s="59">
        <f t="shared" si="25"/>
        <v>2748.13</v>
      </c>
      <c r="E69" s="59">
        <f t="shared" si="25"/>
        <v>546.63</v>
      </c>
      <c r="F69" s="59">
        <f t="shared" si="25"/>
        <v>98.67</v>
      </c>
      <c r="G69" s="59">
        <f t="shared" si="25"/>
        <v>1514.38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6891.85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0.66999999999995907</v>
      </c>
      <c r="C70" s="57">
        <f t="shared" si="26"/>
        <v>2.5300000000002001</v>
      </c>
      <c r="D70" s="57">
        <f t="shared" si="26"/>
        <v>-6.0000000000400178E-2</v>
      </c>
      <c r="E70" s="57">
        <f t="shared" si="26"/>
        <v>0.90999999999996817</v>
      </c>
      <c r="F70" s="57">
        <f t="shared" si="26"/>
        <v>3.0000000000001137E-2</v>
      </c>
      <c r="G70" s="57">
        <f t="shared" si="26"/>
        <v>1.7300000000000182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5.8099999999997465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I9" activePane="bottomRight" state="frozen"/>
      <selection pane="topRight" activeCell="B1" sqref="B1"/>
      <selection pane="bottomLeft" activeCell="A5" sqref="A5"/>
      <selection pane="bottomRight" activeCell="A32" sqref="A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111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3012.35</v>
      </c>
      <c r="C12" s="26">
        <v>3333.42</v>
      </c>
      <c r="D12" s="26">
        <v>1802.98</v>
      </c>
      <c r="E12" s="26">
        <v>1169.6300000000001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9318.380000000001</v>
      </c>
      <c r="AI12" s="26">
        <v>9318.3799999999992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409.4</v>
      </c>
      <c r="C15" s="23">
        <v>263</v>
      </c>
      <c r="D15" s="23">
        <v>248.7</v>
      </c>
      <c r="E15" s="23">
        <v>276.5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1197.5999999999999</v>
      </c>
    </row>
    <row r="16" spans="1:36" s="32" customFormat="1" x14ac:dyDescent="0.25">
      <c r="A16" s="30" t="s">
        <v>20</v>
      </c>
      <c r="B16" s="31">
        <v>214</v>
      </c>
      <c r="C16" s="31">
        <v>212</v>
      </c>
      <c r="D16" s="31">
        <v>45</v>
      </c>
      <c r="E16" s="31">
        <v>21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492</v>
      </c>
      <c r="AJ16" s="70"/>
    </row>
    <row r="17" spans="1:36" s="47" customFormat="1" x14ac:dyDescent="0.25">
      <c r="A17" s="46" t="s">
        <v>27</v>
      </c>
      <c r="B17" s="22">
        <f>B16*$B$8</f>
        <v>952.30000000000007</v>
      </c>
      <c r="C17" s="22">
        <f>C16*$B$8</f>
        <v>943.40000000000009</v>
      </c>
      <c r="D17" s="22">
        <f t="shared" ref="D17:AG17" si="2">D16*$B$8</f>
        <v>200.25</v>
      </c>
      <c r="E17" s="22">
        <f t="shared" si="2"/>
        <v>93.45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2189.4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214</v>
      </c>
      <c r="C22" s="20">
        <f t="shared" ref="C22:AG23" si="5">+C16+C18+C20</f>
        <v>212</v>
      </c>
      <c r="D22" s="20">
        <f t="shared" si="5"/>
        <v>45</v>
      </c>
      <c r="E22" s="20">
        <f t="shared" si="5"/>
        <v>21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492</v>
      </c>
    </row>
    <row r="23" spans="1:36" s="47" customFormat="1" x14ac:dyDescent="0.25">
      <c r="A23" s="48" t="s">
        <v>26</v>
      </c>
      <c r="B23" s="19">
        <f>+B17+B19+B21</f>
        <v>952.30000000000007</v>
      </c>
      <c r="C23" s="19">
        <f t="shared" si="5"/>
        <v>943.40000000000009</v>
      </c>
      <c r="D23" s="19">
        <f t="shared" si="5"/>
        <v>200.25</v>
      </c>
      <c r="E23" s="19">
        <f t="shared" si="5"/>
        <v>93.45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2189.4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11.18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11.18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49.750999999999998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49.750999999999998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11.18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11.18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49.750999999999998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49.750999999999998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835.76</v>
      </c>
      <c r="C49" s="44">
        <v>1217.57</v>
      </c>
      <c r="D49" s="44">
        <v>695.9</v>
      </c>
      <c r="E49" s="44">
        <v>347.08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3096.31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814.09</v>
      </c>
      <c r="C53" s="44">
        <v>912.8</v>
      </c>
      <c r="D53" s="44">
        <v>661.48</v>
      </c>
      <c r="E53" s="44">
        <v>363.24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2751.6099999999997</v>
      </c>
    </row>
    <row r="54" spans="1:34" x14ac:dyDescent="0.25">
      <c r="A54" s="17" t="s">
        <v>112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3.97</v>
      </c>
      <c r="C55" s="44">
        <v>1</v>
      </c>
      <c r="D55" s="44"/>
      <c r="E55" s="44">
        <v>39.74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44.71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3015.52</v>
      </c>
      <c r="C64" s="53">
        <f t="shared" ref="C64:AG64" si="21">+C15+C23+C31+C39+C47+C48+C49+C50+C51+C52+C53+C54+C55+C56+C57+C58+C59+C60+C61+C62+C63</f>
        <v>3337.7700000000004</v>
      </c>
      <c r="D64" s="53">
        <f t="shared" si="21"/>
        <v>1806.33</v>
      </c>
      <c r="E64" s="53">
        <f t="shared" si="21"/>
        <v>1169.761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9329.3810000000012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3012.35</v>
      </c>
      <c r="C67" s="57">
        <f t="shared" ref="C67:L67" si="23">C12</f>
        <v>3333.42</v>
      </c>
      <c r="D67" s="57">
        <f t="shared" si="23"/>
        <v>1802.98</v>
      </c>
      <c r="E67" s="57">
        <f t="shared" si="23"/>
        <v>1169.6300000000001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9318.380000000001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3012.35</v>
      </c>
      <c r="C69" s="59">
        <f t="shared" ref="C69:AG69" si="25">+C67+C68</f>
        <v>3333.42</v>
      </c>
      <c r="D69" s="59">
        <f t="shared" si="25"/>
        <v>1802.98</v>
      </c>
      <c r="E69" s="59">
        <f t="shared" si="25"/>
        <v>1169.6300000000001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9318.380000000001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3.1700000000000728</v>
      </c>
      <c r="C70" s="57">
        <f t="shared" si="26"/>
        <v>4.3500000000003638</v>
      </c>
      <c r="D70" s="57">
        <f t="shared" si="26"/>
        <v>3.3499999999999091</v>
      </c>
      <c r="E70" s="57">
        <f t="shared" si="26"/>
        <v>0.13099999999985812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11.001000000000204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111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1166.3599999999999</v>
      </c>
      <c r="C12" s="26">
        <v>1142.94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2309.3000000000002</v>
      </c>
      <c r="AI12" s="26">
        <v>2309.3000000000002</v>
      </c>
      <c r="AJ12" s="69">
        <f>+AI12-AH12</f>
        <v>0</v>
      </c>
    </row>
    <row r="13" spans="1:36" ht="19.5" customHeight="1" x14ac:dyDescent="0.25">
      <c r="A13" s="25" t="s">
        <v>115</v>
      </c>
      <c r="B13" s="26">
        <v>12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116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24.5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24.5</v>
      </c>
    </row>
    <row r="16" spans="1:36" s="32" customFormat="1" x14ac:dyDescent="0.25">
      <c r="A16" s="30" t="s">
        <v>20</v>
      </c>
      <c r="B16" s="31">
        <v>86</v>
      </c>
      <c r="C16" s="31">
        <v>71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157</v>
      </c>
      <c r="AJ16" s="70"/>
    </row>
    <row r="17" spans="1:36" s="47" customFormat="1" x14ac:dyDescent="0.25">
      <c r="A17" s="46" t="s">
        <v>27</v>
      </c>
      <c r="B17" s="22">
        <f>B16*$B$8</f>
        <v>382.7</v>
      </c>
      <c r="C17" s="22">
        <f>C16*$B$8</f>
        <v>315.95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698.65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86</v>
      </c>
      <c r="C22" s="20">
        <f t="shared" ref="C22:AG23" si="5">+C16+C18+C20</f>
        <v>71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157</v>
      </c>
    </row>
    <row r="23" spans="1:36" s="47" customFormat="1" x14ac:dyDescent="0.25">
      <c r="A23" s="48" t="s">
        <v>26</v>
      </c>
      <c r="B23" s="19">
        <f>+B17+B19+B21</f>
        <v>382.7</v>
      </c>
      <c r="C23" s="19">
        <f t="shared" si="5"/>
        <v>315.95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698.65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40.83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40.83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181.6935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181.6935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40.83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40.83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181.6935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181.6935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830.54</v>
      </c>
      <c r="C49" s="44">
        <v>553.91999999999996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1384.46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8.11</v>
      </c>
      <c r="C53" s="44">
        <v>68.88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76.989999999999995</v>
      </c>
    </row>
    <row r="54" spans="1:34" x14ac:dyDescent="0.25">
      <c r="A54" s="17" t="s">
        <v>112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1221.3499999999999</v>
      </c>
      <c r="C64" s="53">
        <f t="shared" ref="C64:AG64" si="21">+C15+C23+C31+C39+C47+C48+C49+C50+C51+C52+C53+C54+C55+C56+C57+C58+C59+C60+C61+C62+C63</f>
        <v>1144.9434999999999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2366.2934999999998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1166.3599999999999</v>
      </c>
      <c r="C67" s="57">
        <f t="shared" ref="C67:L67" si="23">C12</f>
        <v>1142.94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2309.3000000000002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1184.3599999999999</v>
      </c>
      <c r="C69" s="59">
        <f t="shared" ref="C69:AG69" si="25">+C67+C68</f>
        <v>1142.94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2327.3000000000002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36.990000000000009</v>
      </c>
      <c r="C70" s="57">
        <f t="shared" si="26"/>
        <v>2.0034999999998035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38.993499999999813</v>
      </c>
    </row>
    <row r="71" spans="1:34" ht="102.75" customHeight="1" x14ac:dyDescent="0.25">
      <c r="A71" s="77" t="s">
        <v>96</v>
      </c>
      <c r="B71" s="14" t="s">
        <v>131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19" sqref="A1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111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501.28</v>
      </c>
      <c r="C12" s="26">
        <v>1519.11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2020.3899999999999</v>
      </c>
      <c r="AI12" s="26">
        <v>2020.39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37.5</v>
      </c>
    </row>
    <row r="16" spans="1:36" s="32" customFormat="1" x14ac:dyDescent="0.25">
      <c r="A16" s="30" t="s">
        <v>20</v>
      </c>
      <c r="B16" s="31">
        <v>14</v>
      </c>
      <c r="C16" s="31">
        <v>215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229</v>
      </c>
      <c r="AJ16" s="70"/>
    </row>
    <row r="17" spans="1:36" s="47" customFormat="1" x14ac:dyDescent="0.25">
      <c r="A17" s="46" t="s">
        <v>27</v>
      </c>
      <c r="B17" s="22">
        <f>B16*$B$8</f>
        <v>64.259999999999991</v>
      </c>
      <c r="C17" s="22">
        <f>C16*$B$8</f>
        <v>986.85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1051.1100000000001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</v>
      </c>
      <c r="C22" s="20">
        <f t="shared" ref="C22:AG23" si="5">+C16+C18+C20</f>
        <v>215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229</v>
      </c>
    </row>
    <row r="23" spans="1:36" s="47" customFormat="1" x14ac:dyDescent="0.25">
      <c r="A23" s="48" t="s">
        <v>26</v>
      </c>
      <c r="B23" s="19">
        <f>+B17+B19+B21</f>
        <v>64.259999999999991</v>
      </c>
      <c r="C23" s="19">
        <f t="shared" si="5"/>
        <v>986.85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1051.1100000000001</v>
      </c>
    </row>
    <row r="24" spans="1:36" x14ac:dyDescent="0.25">
      <c r="A24" s="13" t="s">
        <v>28</v>
      </c>
      <c r="B24" s="34">
        <v>10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45.9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45.9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10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45.9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45.9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91.8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91.8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91.8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91.8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350.13</v>
      </c>
      <c r="C49" s="44">
        <v>533.02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883.15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9.06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9.06</v>
      </c>
    </row>
    <row r="54" spans="1:34" x14ac:dyDescent="0.25">
      <c r="A54" s="17" t="s">
        <v>112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506.84999999999997</v>
      </c>
      <c r="C64" s="53">
        <f t="shared" ref="C64:AG64" si="21">+C15+C23+C31+C39+C47+C48+C49+C50+C51+C52+C53+C54+C55+C56+C57+C58+C59+C60+C61+C62+C63</f>
        <v>1611.67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2118.52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501.28</v>
      </c>
      <c r="C67" s="57">
        <f t="shared" ref="C67:L67" si="23">C12</f>
        <v>1519.11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2020.3899999999999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501.28</v>
      </c>
      <c r="C69" s="59">
        <f t="shared" ref="C69:AG69" si="25">+C67+C68</f>
        <v>1519.11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2020.3899999999999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5.5699999999999932</v>
      </c>
      <c r="C70" s="57">
        <f t="shared" si="26"/>
        <v>92.560000000000173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98.130000000000166</v>
      </c>
    </row>
    <row r="71" spans="1:34" ht="96" customHeight="1" x14ac:dyDescent="0.25">
      <c r="A71" s="77" t="s">
        <v>96</v>
      </c>
      <c r="B71" s="14"/>
      <c r="C71" s="14" t="s">
        <v>132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111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133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1205.17</v>
      </c>
      <c r="C12" s="26">
        <v>1381.25</v>
      </c>
      <c r="D12" s="26">
        <v>978.32</v>
      </c>
      <c r="E12" s="26">
        <v>2076.56</v>
      </c>
      <c r="F12" s="26">
        <v>1457.76</v>
      </c>
      <c r="G12" s="26">
        <v>1947.79</v>
      </c>
      <c r="H12" s="26">
        <v>1817.8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10864.65</v>
      </c>
      <c r="AI12" s="26">
        <v>10864.64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36.9</v>
      </c>
      <c r="C15" s="23">
        <v>57.7</v>
      </c>
      <c r="D15" s="23">
        <v>92.7</v>
      </c>
      <c r="E15" s="23">
        <v>124.5</v>
      </c>
      <c r="F15" s="23">
        <v>64.5</v>
      </c>
      <c r="G15" s="23">
        <v>194.2</v>
      </c>
      <c r="H15" s="23">
        <v>172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742.5</v>
      </c>
    </row>
    <row r="16" spans="1:36" s="32" customFormat="1" x14ac:dyDescent="0.25">
      <c r="A16" s="30" t="s">
        <v>20</v>
      </c>
      <c r="B16" s="31">
        <v>87</v>
      </c>
      <c r="C16" s="31">
        <v>126</v>
      </c>
      <c r="D16" s="31">
        <v>104</v>
      </c>
      <c r="E16" s="31">
        <v>196</v>
      </c>
      <c r="F16" s="31">
        <v>79</v>
      </c>
      <c r="G16" s="31">
        <v>130</v>
      </c>
      <c r="H16" s="31">
        <v>191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913</v>
      </c>
      <c r="AJ16" s="70"/>
    </row>
    <row r="17" spans="1:36" s="47" customFormat="1" x14ac:dyDescent="0.25">
      <c r="A17" s="46" t="s">
        <v>27</v>
      </c>
      <c r="B17" s="22">
        <f>B16*$B$8</f>
        <v>387.15000000000003</v>
      </c>
      <c r="C17" s="22">
        <f>C16*$B$8</f>
        <v>560.70000000000005</v>
      </c>
      <c r="D17" s="22">
        <f t="shared" ref="D17:AG17" si="2">D16*$B$8</f>
        <v>462.8</v>
      </c>
      <c r="E17" s="22">
        <f t="shared" si="2"/>
        <v>872.2</v>
      </c>
      <c r="F17" s="22">
        <f t="shared" si="2"/>
        <v>351.55</v>
      </c>
      <c r="G17" s="22">
        <f t="shared" si="2"/>
        <v>578.5</v>
      </c>
      <c r="H17" s="22">
        <f t="shared" si="2"/>
        <v>849.95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4062.8500000000004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87</v>
      </c>
      <c r="C22" s="20">
        <f t="shared" ref="C22:AG23" si="5">+C16+C18+C20</f>
        <v>126</v>
      </c>
      <c r="D22" s="20">
        <f t="shared" si="5"/>
        <v>104</v>
      </c>
      <c r="E22" s="20">
        <f t="shared" si="5"/>
        <v>196</v>
      </c>
      <c r="F22" s="20">
        <f t="shared" si="5"/>
        <v>79</v>
      </c>
      <c r="G22" s="20">
        <f t="shared" si="5"/>
        <v>130</v>
      </c>
      <c r="H22" s="20">
        <f t="shared" si="5"/>
        <v>191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913</v>
      </c>
    </row>
    <row r="23" spans="1:36" s="47" customFormat="1" x14ac:dyDescent="0.25">
      <c r="A23" s="48" t="s">
        <v>26</v>
      </c>
      <c r="B23" s="19">
        <f>+B17+B19+B21</f>
        <v>387.15000000000003</v>
      </c>
      <c r="C23" s="19">
        <f t="shared" si="5"/>
        <v>560.70000000000005</v>
      </c>
      <c r="D23" s="19">
        <f t="shared" si="5"/>
        <v>462.8</v>
      </c>
      <c r="E23" s="19">
        <f t="shared" si="5"/>
        <v>872.2</v>
      </c>
      <c r="F23" s="19">
        <f t="shared" si="5"/>
        <v>351.55</v>
      </c>
      <c r="G23" s="19">
        <f t="shared" si="5"/>
        <v>578.5</v>
      </c>
      <c r="H23" s="19">
        <f t="shared" si="5"/>
        <v>849.95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4062.8500000000004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11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48.95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48.95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11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48.95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48.95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674.45</v>
      </c>
      <c r="C49" s="44">
        <v>424.5</v>
      </c>
      <c r="D49" s="44"/>
      <c r="E49" s="44"/>
      <c r="F49" s="44"/>
      <c r="G49" s="44"/>
      <c r="H49" s="44">
        <v>749.83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1848.7800000000002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117</v>
      </c>
      <c r="B52" s="44"/>
      <c r="C52" s="44"/>
      <c r="D52" s="44">
        <v>275.24</v>
      </c>
      <c r="E52" s="44">
        <v>920.74</v>
      </c>
      <c r="F52" s="44">
        <v>829.07</v>
      </c>
      <c r="G52" s="44">
        <v>984.38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3009.4300000000003</v>
      </c>
    </row>
    <row r="53" spans="1:34" x14ac:dyDescent="0.25">
      <c r="A53" s="17" t="s">
        <v>18</v>
      </c>
      <c r="B53" s="44">
        <v>108.1</v>
      </c>
      <c r="C53" s="44">
        <v>338.3</v>
      </c>
      <c r="D53" s="44">
        <v>148.85</v>
      </c>
      <c r="E53" s="44">
        <v>161.97</v>
      </c>
      <c r="F53" s="44">
        <v>212.92</v>
      </c>
      <c r="G53" s="44">
        <v>192.27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1162.4100000000001</v>
      </c>
    </row>
    <row r="54" spans="1:34" x14ac:dyDescent="0.25">
      <c r="A54" s="17" t="s">
        <v>112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118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1206.5999999999999</v>
      </c>
      <c r="C64" s="53">
        <f t="shared" ref="C64:AG64" si="21">+C15+C23+C31+C39+C47+C48+C49+C50+C51+C52+C53+C54+C55+C56+C57+C58+C59+C60+C61+C62+C63</f>
        <v>1381.2</v>
      </c>
      <c r="D64" s="53">
        <f t="shared" si="21"/>
        <v>979.59</v>
      </c>
      <c r="E64" s="53">
        <f t="shared" si="21"/>
        <v>2079.41</v>
      </c>
      <c r="F64" s="53">
        <f t="shared" si="21"/>
        <v>1458.0400000000002</v>
      </c>
      <c r="G64" s="53">
        <f t="shared" si="21"/>
        <v>1949.35</v>
      </c>
      <c r="H64" s="53">
        <f t="shared" si="21"/>
        <v>1820.73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10874.92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1205.17</v>
      </c>
      <c r="C67" s="57">
        <f t="shared" ref="C67:L67" si="23">C12</f>
        <v>1381.25</v>
      </c>
      <c r="D67" s="57">
        <f t="shared" si="23"/>
        <v>978.32</v>
      </c>
      <c r="E67" s="57">
        <f t="shared" si="23"/>
        <v>2076.56</v>
      </c>
      <c r="F67" s="57">
        <f t="shared" si="23"/>
        <v>1457.76</v>
      </c>
      <c r="G67" s="57">
        <f t="shared" si="23"/>
        <v>1947.79</v>
      </c>
      <c r="H67" s="57">
        <f t="shared" si="23"/>
        <v>1817.8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10864.65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1205.17</v>
      </c>
      <c r="C69" s="59">
        <f t="shared" ref="C69:AG69" si="25">+C67+C68</f>
        <v>1381.25</v>
      </c>
      <c r="D69" s="59">
        <f t="shared" si="25"/>
        <v>978.32</v>
      </c>
      <c r="E69" s="59">
        <f t="shared" si="25"/>
        <v>2076.56</v>
      </c>
      <c r="F69" s="59">
        <f t="shared" si="25"/>
        <v>1457.76</v>
      </c>
      <c r="G69" s="59">
        <f t="shared" si="25"/>
        <v>1947.79</v>
      </c>
      <c r="H69" s="59">
        <f t="shared" si="25"/>
        <v>1817.8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10864.65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1.4299999999998363</v>
      </c>
      <c r="C70" s="57">
        <f t="shared" si="26"/>
        <v>-4.9999999999954525E-2</v>
      </c>
      <c r="D70" s="57">
        <f t="shared" si="26"/>
        <v>1.2699999999999818</v>
      </c>
      <c r="E70" s="57">
        <f t="shared" si="26"/>
        <v>2.8499999999999091</v>
      </c>
      <c r="F70" s="57">
        <f t="shared" si="26"/>
        <v>0.28000000000020009</v>
      </c>
      <c r="G70" s="57">
        <f t="shared" si="26"/>
        <v>1.5599999999999454</v>
      </c>
      <c r="H70" s="57">
        <f t="shared" si="26"/>
        <v>2.9300000000000637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10.269999999999982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MODELO</vt:lpstr>
      <vt:lpstr>AUTOMERCADO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2022-02-22T19:07:18Z</dcterms:modified>
</cp:coreProperties>
</file>