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7650" firstSheet="2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44525"/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B2" i="145"/>
  <c r="H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AH23" i="149" s="1"/>
  <c r="F11" i="145" s="1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51" l="1"/>
  <c r="H11" i="145" s="1"/>
  <c r="B64" i="150"/>
  <c r="B70" i="150" s="1"/>
  <c r="AG64" i="149"/>
  <c r="AG70" i="149" s="1"/>
  <c r="Y64" i="149"/>
  <c r="Y70" i="149" s="1"/>
  <c r="Q64" i="149"/>
  <c r="Q70" i="149" s="1"/>
  <c r="I64" i="149"/>
  <c r="I70" i="149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Y69" i="40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Y39" i="40" s="1"/>
  <c r="Z33" i="40"/>
  <c r="AA33" i="40"/>
  <c r="AB33" i="40"/>
  <c r="AC33" i="40"/>
  <c r="AC39" i="40" s="1"/>
  <c r="AD33" i="40"/>
  <c r="AE33" i="40"/>
  <c r="AF33" i="40"/>
  <c r="AG33" i="40"/>
  <c r="AG39" i="40" s="1"/>
  <c r="T35" i="40"/>
  <c r="U35" i="40"/>
  <c r="V35" i="40"/>
  <c r="W35" i="40"/>
  <c r="W39" i="40" s="1"/>
  <c r="X35" i="40"/>
  <c r="Y35" i="40"/>
  <c r="Z35" i="40"/>
  <c r="AA35" i="40"/>
  <c r="AA39" i="40" s="1"/>
  <c r="AB35" i="40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Z39" i="40"/>
  <c r="AB39" i="40"/>
  <c r="AD39" i="40"/>
  <c r="AF39" i="40"/>
  <c r="T41" i="40"/>
  <c r="U41" i="40"/>
  <c r="V41" i="40"/>
  <c r="V47" i="40" s="1"/>
  <c r="W41" i="40"/>
  <c r="W47" i="40" s="1"/>
  <c r="X41" i="40"/>
  <c r="X47" i="40" s="1"/>
  <c r="Y41" i="40"/>
  <c r="Z41" i="40"/>
  <c r="Z47" i="40" s="1"/>
  <c r="AA41" i="40"/>
  <c r="AB41" i="40"/>
  <c r="AC41" i="40"/>
  <c r="AD41" i="40"/>
  <c r="AD47" i="40" s="1"/>
  <c r="AE41" i="40"/>
  <c r="AF41" i="40"/>
  <c r="AF47" i="40" s="1"/>
  <c r="AG41" i="40"/>
  <c r="T43" i="40"/>
  <c r="T47" i="40" s="1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AB47" i="40"/>
  <c r="AE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V23" i="40" s="1"/>
  <c r="W17" i="40"/>
  <c r="X17" i="40"/>
  <c r="Y17" i="40"/>
  <c r="Z17" i="40"/>
  <c r="Z23" i="40" s="1"/>
  <c r="AA17" i="40"/>
  <c r="AB17" i="40"/>
  <c r="AC17" i="40"/>
  <c r="AC23" i="40" s="1"/>
  <c r="AD17" i="40"/>
  <c r="AD23" i="40" s="1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G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Q69" i="40" l="1"/>
  <c r="M69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E64" i="40" s="1"/>
  <c r="AE70" i="40" s="1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Z64" i="40"/>
  <c r="Z70" i="40" s="1"/>
  <c r="V64" i="40"/>
  <c r="V70" i="40" s="1"/>
  <c r="B67" i="40"/>
  <c r="B22" i="40"/>
  <c r="M33" i="40"/>
  <c r="N33" i="40"/>
  <c r="O33" i="40"/>
  <c r="O39" i="40" s="1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N47" i="40" s="1"/>
  <c r="O41" i="40"/>
  <c r="P41" i="40"/>
  <c r="Q41" i="40"/>
  <c r="R41" i="40"/>
  <c r="R47" i="40" s="1"/>
  <c r="S41" i="40"/>
  <c r="M43" i="40"/>
  <c r="N43" i="40"/>
  <c r="O43" i="40"/>
  <c r="P43" i="40"/>
  <c r="P47" i="40" s="1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G69" i="40" s="1"/>
  <c r="H67" i="40"/>
  <c r="I67" i="40"/>
  <c r="J67" i="40"/>
  <c r="K67" i="40"/>
  <c r="K69" i="40" s="1"/>
  <c r="L67" i="40"/>
  <c r="L69" i="40" s="1"/>
  <c r="C68" i="40"/>
  <c r="D68" i="40"/>
  <c r="D69" i="40" s="1"/>
  <c r="E68" i="40"/>
  <c r="E69" i="40" s="1"/>
  <c r="F68" i="40"/>
  <c r="G68" i="40"/>
  <c r="H68" i="40"/>
  <c r="I68" i="40"/>
  <c r="I69" i="40" s="1"/>
  <c r="J68" i="40"/>
  <c r="K68" i="40"/>
  <c r="L68" i="40"/>
  <c r="C69" i="40"/>
  <c r="H69" i="40"/>
  <c r="B68" i="40"/>
  <c r="C17" i="40"/>
  <c r="Y64" i="40" l="1"/>
  <c r="Y70" i="40" s="1"/>
  <c r="T64" i="40"/>
  <c r="AB64" i="40"/>
  <c r="AB70" i="40" s="1"/>
  <c r="Q39" i="40"/>
  <c r="M39" i="40"/>
  <c r="AG64" i="40"/>
  <c r="AG70" i="40" s="1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R23" i="40"/>
  <c r="R64" i="40" s="1"/>
  <c r="R70" i="40" s="1"/>
  <c r="Q23" i="40"/>
  <c r="P23" i="40"/>
  <c r="P64" i="40" s="1"/>
  <c r="P70" i="40" s="1"/>
  <c r="O23" i="40"/>
  <c r="O64" i="40" s="1"/>
  <c r="O70" i="40" s="1"/>
  <c r="N23" i="40"/>
  <c r="M23" i="40"/>
  <c r="M64" i="40" s="1"/>
  <c r="M70" i="40" s="1"/>
  <c r="S64" i="40" l="1"/>
  <c r="S70" i="40" s="1"/>
  <c r="Q64" i="40"/>
  <c r="Q70" i="40" s="1"/>
  <c r="N64" i="40"/>
  <c r="N70" i="40" s="1"/>
  <c r="C41" i="40"/>
  <c r="D41" i="40"/>
  <c r="E41" i="40"/>
  <c r="E47" i="40" s="1"/>
  <c r="F41" i="40"/>
  <c r="G41" i="40"/>
  <c r="H41" i="40"/>
  <c r="I41" i="40"/>
  <c r="I47" i="40" s="1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F39" i="40" s="1"/>
  <c r="G33" i="40"/>
  <c r="H33" i="40"/>
  <c r="I33" i="40"/>
  <c r="J33" i="40"/>
  <c r="K33" i="40"/>
  <c r="L33" i="40"/>
  <c r="L39" i="40" s="1"/>
  <c r="C35" i="40"/>
  <c r="D35" i="40"/>
  <c r="E35" i="40"/>
  <c r="E39" i="40" s="1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C31" i="40" s="1"/>
  <c r="D25" i="40"/>
  <c r="E25" i="40"/>
  <c r="F25" i="40"/>
  <c r="G25" i="40"/>
  <c r="G31" i="40" s="1"/>
  <c r="H25" i="40"/>
  <c r="I25" i="40"/>
  <c r="J25" i="40"/>
  <c r="K25" i="40"/>
  <c r="K31" i="40" s="1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G23" i="40" s="1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I23" i="40" s="1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C30" i="40"/>
  <c r="D30" i="40"/>
  <c r="E30" i="40"/>
  <c r="F30" i="40"/>
  <c r="G30" i="40"/>
  <c r="H30" i="40"/>
  <c r="I30" i="40"/>
  <c r="J30" i="40"/>
  <c r="K30" i="40"/>
  <c r="L30" i="40"/>
  <c r="E31" i="40"/>
  <c r="I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K47" i="40"/>
  <c r="B38" i="40"/>
  <c r="AH19" i="40" l="1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G64" i="40"/>
  <c r="G70" i="40" s="1"/>
  <c r="E64" i="40"/>
  <c r="E70" i="40" s="1"/>
  <c r="B23" i="40"/>
  <c r="L64" i="40" l="1"/>
  <c r="L70" i="40" s="1"/>
  <c r="H64" i="40"/>
  <c r="H70" i="40" s="1"/>
  <c r="D64" i="40"/>
  <c r="D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<sst xmlns="http://schemas.openxmlformats.org/spreadsheetml/2006/main" count="769" uniqueCount="145">
  <si>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</si>
  <si>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</si>
  <si>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</si>
  <si>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</si>
  <si>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</si>
  <si>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</si>
  <si>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</si>
  <si>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</si>
  <si>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</si>
  <si>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</si>
  <si>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</si>
  <si>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</si>
  <si>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</si>
  <si>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</si>
  <si>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</si>
  <si>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</si>
  <si>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</si>
  <si>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</si>
  <si>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</si>
  <si>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</si>
  <si>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</si>
  <si>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</si>
  <si>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</si>
  <si>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</si>
  <si>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</si>
  <si>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</si>
  <si>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</si>
  <si>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</si>
  <si>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</si>
  <si>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</si>
  <si>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</si>
  <si>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</si>
  <si>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</si>
  <si>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</si>
  <si>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</si>
  <si>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</si>
  <si>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</si>
  <si>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</si>
  <si>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</si>
  <si>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</si>
  <si>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</si>
  <si>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</si>
  <si>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</si>
  <si>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</si>
  <si>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</si>
  <si>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</si>
  <si>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</si>
  <si>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</si>
  <si>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</si>
  <si>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</si>
  <si>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</si>
  <si>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</si>
  <si>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</si>
  <si>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</si>
  <si>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</si>
  <si>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</si>
  <si>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</si>
  <si>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</si>
  <si>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</si>
  <si>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</si>
  <si>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</si>
  <si>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</si>
  <si>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</si>
  <si>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</si>
  <si>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</si>
  <si>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</si>
  <si>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</si>
  <si>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</si>
  <si>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</si>
  <si>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</si>
  <si>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</si>
  <si>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</si>
  <si>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</si>
  <si>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</si>
  <si>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</si>
  <si>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</si>
  <si>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</si>
  <si>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</si>
  <si>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</si>
  <si>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</si>
  <si>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</si>
  <si>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</si>
  <si>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</si>
  <si>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</si>
  <si>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</si>
  <si>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</si>
  <si>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</si>
  <si>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</si>
  <si>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</si>
  <si>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</si>
  <si>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</si>
  <si>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</si>
  <si>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</si>
  <si>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</si>
  <si>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</si>
  <si>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</si>
  <si>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</si>
  <si>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</si>
  <si>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</si>
  <si>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</si>
  <si>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</si>
  <si>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</si>
  <si>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</si>
  <si>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</si>
  <si>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</si>
  <si>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</si>
  <si>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</si>
  <si>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</si>
  <si>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</si>
  <si>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</si>
  <si>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</si>
  <si>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</si>
  <si>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</si>
  <si>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</si>
  <si>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</si>
  <si>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</si>
  <si>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</si>
  <si>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</si>
  <si>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</si>
  <si>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</si>
  <si>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</si>
  <si>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FALTANTE ES SOBRANTE</t>
  </si>
  <si>
    <t>DE CAJA 04M</t>
  </si>
  <si>
    <t>MAL REGISTRO DE 2$</t>
  </si>
  <si>
    <t>SOBRANTE DE 10.00</t>
  </si>
  <si>
    <t xml:space="preserve">ES EL FALTANTE DE </t>
  </si>
  <si>
    <t>CAJA 01</t>
  </si>
  <si>
    <t>SOBRANTE DE PERIODICO</t>
  </si>
  <si>
    <t>10.00F/C</t>
  </si>
  <si>
    <t>MAL REGISTRO DE 4$</t>
  </si>
  <si>
    <t>118.50F/C</t>
  </si>
  <si>
    <t>16.50F/C</t>
  </si>
  <si>
    <t>9.50F/C</t>
  </si>
  <si>
    <t>25.00F/C</t>
  </si>
  <si>
    <t>53.00F/C</t>
  </si>
  <si>
    <t>37.00F/C</t>
  </si>
  <si>
    <t>MAL REGISTRO DE 10$</t>
  </si>
  <si>
    <t>6.00F/C</t>
  </si>
  <si>
    <t>68.00F/C</t>
  </si>
  <si>
    <t>14.5F/C</t>
  </si>
  <si>
    <t>2.00F/C</t>
  </si>
  <si>
    <t>DE LA NOCHE+</t>
  </si>
  <si>
    <t>SOBRANTE DE 89.44</t>
  </si>
  <si>
    <t>SEV DEBE RALIZAR TRANFERENCIA</t>
  </si>
  <si>
    <t xml:space="preserve"> A CLIENTE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</si>
</sst>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=""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45633.84</v>
      </c>
      <c r="C2" s="43">
        <f>MODELO!AH12</f>
        <v>21932.440000000002</v>
      </c>
      <c r="D2" s="43">
        <f>EXQUISITECES!AH12</f>
        <v>7822.73</v>
      </c>
      <c r="E2" s="43">
        <f>HOYADA!AH12</f>
        <v>10147.140000000001</v>
      </c>
      <c r="F2" s="43">
        <f>FARMASTOP!AH12</f>
        <v>2111.6099999999997</v>
      </c>
      <c r="G2" s="43">
        <f>BOCAS!AH12</f>
        <v>2091.14</v>
      </c>
      <c r="H2" s="43">
        <f>LAGUNETICA!AH12</f>
        <v>10809.65</v>
      </c>
      <c r="I2" s="43">
        <f>SANANTONIO!AH12</f>
        <v>0</v>
      </c>
      <c r="J2" s="43">
        <f>SUM(B2:I2)</f>
        <v>100548.54999999999</v>
      </c>
    </row>
    <row r="3" spans="1:10" x14ac:dyDescent="0.25">
      <c r="A3" s="46" t="s">
        <v>0</v>
      </c>
      <c r="B3" s="43">
        <f>AUTOMERCADO!AH15</f>
        <v>273.8</v>
      </c>
      <c r="C3" s="43">
        <f>MODELO!AH15</f>
        <v>349.8</v>
      </c>
      <c r="D3" s="43">
        <f>EXQUISITECES!AH15</f>
        <v>235.5</v>
      </c>
      <c r="E3" s="43">
        <f>HOYADA!AH15</f>
        <v>733.45</v>
      </c>
      <c r="F3" s="43">
        <f>FARMASTOP!AH15</f>
        <v>28.5</v>
      </c>
      <c r="G3" s="43">
        <f>BOCAS!AH15</f>
        <v>5.2</v>
      </c>
      <c r="H3" s="43">
        <f>LAGUNETICA!AH15</f>
        <v>466.1</v>
      </c>
      <c r="I3" s="43">
        <f>SANANTONIO!AH15</f>
        <v>0</v>
      </c>
      <c r="J3" s="43">
        <f t="shared" ref="J3:J52" si="0">SUM(B3:I3)</f>
        <v>2092.3500000000004</v>
      </c>
    </row>
    <row r="4" spans="1:10" x14ac:dyDescent="0.25">
      <c r="A4" s="73" t="s">
        <v>20</v>
      </c>
      <c r="B4" s="43">
        <f>AUTOMERCADO!AH16</f>
        <v>4018</v>
      </c>
      <c r="C4" s="43">
        <f>MODELO!AH16</f>
        <v>1929</v>
      </c>
      <c r="D4" s="43">
        <f>EXQUISITECES!AH16</f>
        <v>714</v>
      </c>
      <c r="E4" s="43">
        <f>HOYADA!AH16</f>
        <v>376</v>
      </c>
      <c r="F4" s="43">
        <f>FARMASTOP!AH16</f>
        <v>231</v>
      </c>
      <c r="G4" s="43">
        <f>BOCAS!AH16</f>
        <v>233</v>
      </c>
      <c r="H4" s="43">
        <f>LAGUNETICA!AH16</f>
        <v>1016</v>
      </c>
      <c r="I4" s="43">
        <f>SANANTONIO!AH16</f>
        <v>0</v>
      </c>
      <c r="J4" s="43">
        <f t="shared" si="0"/>
        <v>8517</v>
      </c>
    </row>
    <row r="5" spans="1:10" x14ac:dyDescent="0.25">
      <c r="A5" s="46" t="s">
        <v>27</v>
      </c>
      <c r="B5" s="43">
        <f>AUTOMERCADO!AH17</f>
        <v>18281.900000000001</v>
      </c>
      <c r="C5" s="43">
        <f>MODELO!AH17</f>
        <v>8776.9500000000007</v>
      </c>
      <c r="D5" s="43">
        <f>EXQUISITECES!AH17</f>
        <v>3248.7000000000003</v>
      </c>
      <c r="E5" s="43">
        <f>HOYADA!AH17</f>
        <v>1710.7999999999997</v>
      </c>
      <c r="F5" s="43">
        <f>FARMASTOP!AH17</f>
        <v>1051.05</v>
      </c>
      <c r="G5" s="43">
        <f>BOCAS!AH17</f>
        <v>1069.4699999999998</v>
      </c>
      <c r="H5" s="43">
        <f>LAGUNETICA!AH17</f>
        <v>4622.8</v>
      </c>
      <c r="I5" s="43">
        <f>SANANTONIO!AH17</f>
        <v>0</v>
      </c>
      <c r="J5" s="43">
        <f t="shared" si="0"/>
        <v>38761.670000000006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4018</v>
      </c>
      <c r="C10" s="43">
        <f>MODELO!AH22</f>
        <v>1929</v>
      </c>
      <c r="D10" s="43">
        <f>EXQUISITECES!AH22</f>
        <v>714</v>
      </c>
      <c r="E10" s="43">
        <f>HOYADA!AH22</f>
        <v>376</v>
      </c>
      <c r="F10" s="43">
        <f>FARMASTOP!AH22</f>
        <v>231</v>
      </c>
      <c r="G10" s="43">
        <f>BOCAS!AH22</f>
        <v>233</v>
      </c>
      <c r="H10" s="43">
        <f>LAGUNETICA!AH22</f>
        <v>1016</v>
      </c>
      <c r="I10" s="43">
        <f>SANANTONIO!AH22</f>
        <v>0</v>
      </c>
      <c r="J10" s="43">
        <f t="shared" si="0"/>
        <v>8517</v>
      </c>
    </row>
    <row r="11" spans="1:10" x14ac:dyDescent="0.25">
      <c r="A11" s="48" t="s">
        <v>26</v>
      </c>
      <c r="B11" s="43">
        <f>AUTOMERCADO!AH23</f>
        <v>18281.900000000001</v>
      </c>
      <c r="C11" s="43">
        <f>MODELO!AH23</f>
        <v>8776.9500000000007</v>
      </c>
      <c r="D11" s="43">
        <f>EXQUISITECES!AH23</f>
        <v>3248.7000000000003</v>
      </c>
      <c r="E11" s="43">
        <f>HOYADA!AH23</f>
        <v>1710.7999999999997</v>
      </c>
      <c r="F11" s="43">
        <f>FARMASTOP!AH23</f>
        <v>1051.05</v>
      </c>
      <c r="G11" s="43">
        <f>BOCAS!AH23</f>
        <v>1069.4699999999998</v>
      </c>
      <c r="H11" s="43">
        <f>LAGUNETICA!AH23</f>
        <v>4622.8</v>
      </c>
      <c r="I11" s="43">
        <f>SANANTONIO!AH23</f>
        <v>0</v>
      </c>
      <c r="J11" s="43">
        <f t="shared" si="0"/>
        <v>38761.670000000006</v>
      </c>
    </row>
    <row r="12" spans="1:10" x14ac:dyDescent="0.25">
      <c r="A12" s="46" t="s">
        <v>28</v>
      </c>
      <c r="B12" s="43">
        <f>AUTOMERCADO!AH24</f>
        <v>34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2</v>
      </c>
      <c r="I12" s="43">
        <f>SANANTONIO!AH24</f>
        <v>0</v>
      </c>
      <c r="J12" s="43">
        <f t="shared" si="0"/>
        <v>36</v>
      </c>
    </row>
    <row r="13" spans="1:10" x14ac:dyDescent="0.25">
      <c r="A13" s="46" t="s">
        <v>31</v>
      </c>
      <c r="B13" s="43">
        <f>AUTOMERCADO!AH25</f>
        <v>154.69999999999999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9.1</v>
      </c>
      <c r="I13" s="43">
        <f>SANANTONIO!AH25</f>
        <v>0</v>
      </c>
      <c r="J13" s="43">
        <f t="shared" si="0"/>
        <v>163.79999999999998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34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2</v>
      </c>
      <c r="I18" s="43">
        <f>SANANTONIO!AH30</f>
        <v>0</v>
      </c>
      <c r="J18" s="43">
        <f t="shared" si="0"/>
        <v>36</v>
      </c>
    </row>
    <row r="19" spans="1:10" x14ac:dyDescent="0.25">
      <c r="A19" s="48" t="s">
        <v>33</v>
      </c>
      <c r="B19" s="43">
        <f>AUTOMERCADO!AH31</f>
        <v>154.69999999999999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9.1</v>
      </c>
      <c r="I19" s="43">
        <f>SANANTONIO!AH31</f>
        <v>0</v>
      </c>
      <c r="J19" s="43">
        <f t="shared" si="0"/>
        <v>163.79999999999998</v>
      </c>
    </row>
    <row r="20" spans="1:10" x14ac:dyDescent="0.25">
      <c r="A20" s="46" t="s">
        <v>34</v>
      </c>
      <c r="B20" s="43">
        <f>AUTOMERCADO!AH32</f>
        <v>184.68</v>
      </c>
      <c r="C20" s="43">
        <f>MODELO!AH32</f>
        <v>38.979999999999997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223.66</v>
      </c>
    </row>
    <row r="21" spans="1:10" x14ac:dyDescent="0.25">
      <c r="A21" s="46" t="s">
        <v>35</v>
      </c>
      <c r="B21" s="43">
        <f>AUTOMERCADO!AH33</f>
        <v>840.29399999999998</v>
      </c>
      <c r="C21" s="43">
        <f>MODELO!AH33</f>
        <v>177.35899999999998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1017.653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184.68</v>
      </c>
      <c r="C26" s="43">
        <f>MODELO!AH38</f>
        <v>38.979999999999997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223.66</v>
      </c>
    </row>
    <row r="27" spans="1:10" x14ac:dyDescent="0.25">
      <c r="A27" s="48" t="s">
        <v>42</v>
      </c>
      <c r="B27" s="43">
        <f>AUTOMERCADO!AH39</f>
        <v>840.29399999999998</v>
      </c>
      <c r="C27" s="43">
        <f>MODELO!AH39</f>
        <v>177.35899999999998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1017.653</v>
      </c>
    </row>
    <row r="28" spans="1:10" x14ac:dyDescent="0.25">
      <c r="A28" s="46" t="s">
        <v>43</v>
      </c>
      <c r="B28" s="43">
        <f>AUTOMERCADO!AH40</f>
        <v>350.90000000000003</v>
      </c>
      <c r="C28" s="43">
        <f>MODELO!AH40</f>
        <v>0</v>
      </c>
      <c r="D28" s="43">
        <f>EXQUISITECES!AH40</f>
        <v>0</v>
      </c>
      <c r="E28" s="43">
        <f>HOYADA!AH40</f>
        <v>46.26</v>
      </c>
      <c r="F28" s="43">
        <f>FARMASTOP!AH40</f>
        <v>17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414.16</v>
      </c>
    </row>
    <row r="29" spans="1:10" x14ac:dyDescent="0.25">
      <c r="A29" s="46" t="s">
        <v>44</v>
      </c>
      <c r="B29" s="43">
        <f>AUTOMERCADO!AH41</f>
        <v>1596.595</v>
      </c>
      <c r="C29" s="43">
        <f>MODELO!AH41</f>
        <v>0</v>
      </c>
      <c r="D29" s="43">
        <f>EXQUISITECES!AH41</f>
        <v>0</v>
      </c>
      <c r="E29" s="43">
        <f>HOYADA!AH41</f>
        <v>210.48299999999998</v>
      </c>
      <c r="F29" s="43">
        <f>FARMASTOP!AH41</f>
        <v>77.349999999999994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1884.4279999999999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350.90000000000003</v>
      </c>
      <c r="C34" s="43">
        <f>MODELO!AH46</f>
        <v>0</v>
      </c>
      <c r="D34" s="43">
        <f>EXQUISITECES!AH46</f>
        <v>0</v>
      </c>
      <c r="E34" s="43">
        <f>HOYADA!AH46</f>
        <v>46.26</v>
      </c>
      <c r="F34" s="43">
        <f>FARMASTOP!AH46</f>
        <v>17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414.16</v>
      </c>
    </row>
    <row r="35" spans="1:10" x14ac:dyDescent="0.25">
      <c r="A35" s="48" t="s">
        <v>48</v>
      </c>
      <c r="B35" s="43">
        <f>AUTOMERCADO!AH47</f>
        <v>1596.595</v>
      </c>
      <c r="C35" s="43">
        <f>MODELO!AH47</f>
        <v>0</v>
      </c>
      <c r="D35" s="43">
        <f>EXQUISITECES!AH47</f>
        <v>0</v>
      </c>
      <c r="E35" s="43">
        <f>HOYADA!AH47</f>
        <v>210.48299999999998</v>
      </c>
      <c r="F35" s="43">
        <f>FARMASTOP!AH47</f>
        <v>77.349999999999994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1884.4279999999999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18428.593000000001</v>
      </c>
      <c r="C37" s="43">
        <f>MODELO!AH49</f>
        <v>9063.5400000000009</v>
      </c>
      <c r="D37" s="43">
        <f>EXQUISITECES!AH49</f>
        <v>2451.89</v>
      </c>
      <c r="E37" s="43">
        <f>HOYADA!AH49</f>
        <v>2835.3500000000004</v>
      </c>
      <c r="F37" s="43">
        <f>FARMASTOP!AH49</f>
        <v>742.14</v>
      </c>
      <c r="G37" s="43">
        <f>BOCAS!AH49</f>
        <v>721.6</v>
      </c>
      <c r="H37" s="43">
        <f>LAGUNETICA!AH49</f>
        <v>1540.02</v>
      </c>
      <c r="I37" s="43">
        <f>SANANTONIO!AH49</f>
        <v>0</v>
      </c>
      <c r="J37" s="43">
        <f t="shared" si="0"/>
        <v>35783.132999999994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2375.4499999999998</v>
      </c>
      <c r="I40" s="43">
        <f>SANANTONIO!AH52</f>
        <v>0</v>
      </c>
      <c r="J40" s="43">
        <f t="shared" si="0"/>
        <v>2375.4499999999998</v>
      </c>
    </row>
    <row r="41" spans="1:10" x14ac:dyDescent="0.25">
      <c r="A41" s="74" t="s">
        <v>18</v>
      </c>
      <c r="B41" s="43">
        <f>AUTOMERCADO!AH53</f>
        <v>5257.13</v>
      </c>
      <c r="C41" s="43">
        <f>MODELO!AH53</f>
        <v>3402.81</v>
      </c>
      <c r="D41" s="43">
        <f>EXQUISITECES!AH53</f>
        <v>1661.6799999999998</v>
      </c>
      <c r="E41" s="43">
        <f>HOYADA!AH53</f>
        <v>4648.26</v>
      </c>
      <c r="F41" s="43">
        <f>FARMASTOP!AH53</f>
        <v>247.01999999999998</v>
      </c>
      <c r="G41" s="43">
        <f>BOCAS!AH53</f>
        <v>410.86</v>
      </c>
      <c r="H41" s="43">
        <f>LAGUNETICA!AH53</f>
        <v>1664.3400000000001</v>
      </c>
      <c r="I41" s="43">
        <f>SANANTONIO!AH53</f>
        <v>0</v>
      </c>
      <c r="J41" s="43">
        <f t="shared" si="0"/>
        <v>17292.100000000002</v>
      </c>
    </row>
    <row r="42" spans="1:10" x14ac:dyDescent="0.25">
      <c r="A42" s="74" t="s">
        <v>114</v>
      </c>
      <c r="B42" s="43">
        <f>AUTOMERCADO!AH54</f>
        <v>189.97</v>
      </c>
      <c r="C42" s="43">
        <f>MODELO!AH54</f>
        <v>22.779999999999998</v>
      </c>
      <c r="D42" s="43">
        <f>EXQUISITECES!AH54</f>
        <v>23.02</v>
      </c>
      <c r="E42" s="43">
        <f>HOYADA!AH54</f>
        <v>12.33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248.10000000000002</v>
      </c>
    </row>
    <row r="43" spans="1:10" x14ac:dyDescent="0.25">
      <c r="A43" s="74" t="s">
        <v>52</v>
      </c>
      <c r="B43" s="43">
        <f>AUTOMERCADO!AH55</f>
        <v>618.75</v>
      </c>
      <c r="C43" s="43">
        <f>MODELO!AH55</f>
        <v>239.44999999999996</v>
      </c>
      <c r="D43" s="43">
        <f>EXQUISITECES!AH55</f>
        <v>217.27</v>
      </c>
      <c r="E43" s="43">
        <f>HOYADA!AH55</f>
        <v>0</v>
      </c>
      <c r="F43" s="43">
        <f>FARMASTOP!AH55</f>
        <v>0</v>
      </c>
      <c r="G43" s="43">
        <f>BOCAS!AH55</f>
        <v>0</v>
      </c>
      <c r="H43" s="43">
        <f>LAGUNETICA!AH55</f>
        <v>58.74</v>
      </c>
      <c r="I43" s="43">
        <f>SANANTONIO!AH55</f>
        <v>0</v>
      </c>
      <c r="J43" s="43">
        <f t="shared" si="0"/>
        <v>1134.21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88.31</v>
      </c>
      <c r="I47" s="43">
        <f>SANANTONIO!AH59</f>
        <v>0</v>
      </c>
      <c r="J47" s="43">
        <f t="shared" si="0"/>
        <v>88.31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227.56</v>
      </c>
      <c r="C50" s="43">
        <f>MODELO!AH62</f>
        <v>161.59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389.15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45869.292000000009</v>
      </c>
      <c r="C52" s="75">
        <f>MODELO!AH64</f>
        <v>22194.278999999999</v>
      </c>
      <c r="D52" s="75">
        <f>EXQUISITECES!AH64</f>
        <v>7838.0599999999995</v>
      </c>
      <c r="E52" s="75">
        <f>HOYADA!AH64</f>
        <v>10150.672999999999</v>
      </c>
      <c r="F52" s="75">
        <f>FARMASTOP!AH64</f>
        <v>2146.06</v>
      </c>
      <c r="G52" s="75">
        <f>BOCAS!AH64</f>
        <v>2207.13</v>
      </c>
      <c r="H52" s="75">
        <f>LAGUNETICA!AH64</f>
        <v>10824.859999999999</v>
      </c>
      <c r="I52" s="75">
        <f>SANANTONIO!AH64</f>
        <v>0</v>
      </c>
      <c r="J52" s="75">
        <f t="shared" si="0"/>
        <v>101230.35400000001</v>
      </c>
    </row>
    <row r="53" spans="1:10" x14ac:dyDescent="0.25">
      <c r="A53" s="56" t="s">
        <v>3</v>
      </c>
      <c r="B53" s="43">
        <f>B2</f>
        <v>45633.84</v>
      </c>
      <c r="C53" s="43">
        <f t="shared" ref="C53:I53" si="1">C2</f>
        <v>21932.440000000002</v>
      </c>
      <c r="D53" s="43">
        <f t="shared" si="1"/>
        <v>7822.73</v>
      </c>
      <c r="E53" s="43">
        <f t="shared" si="1"/>
        <v>10147.140000000001</v>
      </c>
      <c r="F53" s="43">
        <f t="shared" si="1"/>
        <v>2111.6099999999997</v>
      </c>
      <c r="G53" s="43">
        <f t="shared" si="1"/>
        <v>2091.14</v>
      </c>
      <c r="H53" s="43">
        <f t="shared" si="1"/>
        <v>10809.65</v>
      </c>
      <c r="I53" s="43">
        <f t="shared" si="1"/>
        <v>0</v>
      </c>
      <c r="J53" s="43">
        <f>J2</f>
        <v>100548.54999999999</v>
      </c>
    </row>
    <row r="54" spans="1:10" x14ac:dyDescent="0.25">
      <c r="A54" s="58" t="s">
        <v>95</v>
      </c>
      <c r="B54" s="43">
        <f>+B52-B53</f>
        <v>235.45200000001205</v>
      </c>
      <c r="C54" s="43">
        <f t="shared" ref="C54:I54" si="2">+C52-C53</f>
        <v>261.8389999999963</v>
      </c>
      <c r="D54" s="43">
        <f t="shared" si="2"/>
        <v>15.329999999999927</v>
      </c>
      <c r="E54" s="43">
        <f t="shared" si="2"/>
        <v>3.532999999997628</v>
      </c>
      <c r="F54" s="43">
        <f t="shared" si="2"/>
        <v>34.450000000000273</v>
      </c>
      <c r="G54" s="43">
        <f t="shared" si="2"/>
        <v>115.99000000000024</v>
      </c>
      <c r="H54" s="43">
        <f t="shared" si="2"/>
        <v>15.209999999999127</v>
      </c>
      <c r="I54" s="43">
        <f t="shared" si="2"/>
        <v>0</v>
      </c>
      <c r="J54" s="43">
        <f>+J52-J53</f>
        <v>681.80400000001828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53" sqref="AH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</v>
      </c>
      <c r="C8" s="1" t="s">
        <v>38</v>
      </c>
      <c r="D8" s="2">
        <v>4.55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57</v>
      </c>
      <c r="D11" s="5" t="s">
        <v>59</v>
      </c>
      <c r="E11" s="5" t="s">
        <v>62</v>
      </c>
      <c r="F11" s="5" t="s">
        <v>63</v>
      </c>
      <c r="G11" s="5" t="s">
        <v>65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66</v>
      </c>
      <c r="O11" s="5" t="s">
        <v>68</v>
      </c>
      <c r="P11" s="5" t="s">
        <v>70</v>
      </c>
      <c r="Q11" s="5" t="s">
        <v>80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2791.82</v>
      </c>
      <c r="C12" s="26">
        <v>1181.03</v>
      </c>
      <c r="D12" s="26">
        <v>3079.62</v>
      </c>
      <c r="E12" s="26">
        <v>2930.73</v>
      </c>
      <c r="F12" s="26">
        <v>2194.42</v>
      </c>
      <c r="G12" s="26">
        <v>3254.76</v>
      </c>
      <c r="H12" s="26">
        <v>3955.03</v>
      </c>
      <c r="I12" s="26">
        <v>3301.35</v>
      </c>
      <c r="J12" s="26">
        <v>3770.88</v>
      </c>
      <c r="K12" s="26">
        <v>3425.51</v>
      </c>
      <c r="L12" s="26">
        <v>4477.05</v>
      </c>
      <c r="M12" s="26">
        <v>4263.72</v>
      </c>
      <c r="N12" s="26">
        <v>63.52</v>
      </c>
      <c r="O12" s="26">
        <v>5396.7</v>
      </c>
      <c r="P12" s="26">
        <v>965.81</v>
      </c>
      <c r="Q12" s="26">
        <v>581.89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45633.84</v>
      </c>
      <c r="AI12" s="26">
        <v>45633.85</v>
      </c>
      <c r="AJ12" s="69">
        <f>+AI12-AH12</f>
        <v>1.0000000002037268E-2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39.5</v>
      </c>
      <c r="C15" s="23">
        <v>10.199999999999999</v>
      </c>
      <c r="D15" s="23"/>
      <c r="E15" s="23"/>
      <c r="F15" s="23"/>
      <c r="G15" s="23">
        <v>3</v>
      </c>
      <c r="H15" s="23">
        <v>23.6</v>
      </c>
      <c r="I15" s="23">
        <v>39.5</v>
      </c>
      <c r="J15" s="23">
        <v>70</v>
      </c>
      <c r="K15" s="23">
        <v>11.5</v>
      </c>
      <c r="L15" s="23">
        <v>33</v>
      </c>
      <c r="M15" s="23"/>
      <c r="N15" s="23"/>
      <c r="O15" s="23"/>
      <c r="P15" s="23"/>
      <c r="Q15" s="23">
        <v>43.5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273.8</v>
      </c>
    </row>
    <row r="16" spans="1:36" s="32" customFormat="1" x14ac:dyDescent="0.25">
      <c r="A16" s="30" t="s">
        <v>20</v>
      </c>
      <c r="B16" s="31">
        <v>213</v>
      </c>
      <c r="C16" s="31">
        <v>125</v>
      </c>
      <c r="D16" s="31">
        <v>230</v>
      </c>
      <c r="E16" s="31">
        <v>203</v>
      </c>
      <c r="F16" s="31">
        <v>130</v>
      </c>
      <c r="G16" s="31">
        <v>380</v>
      </c>
      <c r="H16" s="31">
        <v>386</v>
      </c>
      <c r="I16" s="31">
        <v>311</v>
      </c>
      <c r="J16" s="31">
        <v>297</v>
      </c>
      <c r="K16" s="31">
        <v>252</v>
      </c>
      <c r="L16" s="31">
        <v>387</v>
      </c>
      <c r="M16" s="31">
        <v>306</v>
      </c>
      <c r="N16" s="31"/>
      <c r="O16" s="31">
        <v>608</v>
      </c>
      <c r="P16" s="31">
        <v>154</v>
      </c>
      <c r="Q16" s="31">
        <v>36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4018</v>
      </c>
      <c r="AJ16" s="70"/>
    </row>
    <row r="17" spans="1:36" s="47" customFormat="1" x14ac:dyDescent="0.25">
      <c r="A17" s="46" t="s">
        <v>27</v>
      </c>
      <c r="B17" s="22">
        <f>B16*$B$8</f>
        <v>969.15</v>
      </c>
      <c r="C17" s="22">
        <f>C16*$B$8</f>
        <v>568.75</v>
      </c>
      <c r="D17" s="22">
        <f t="shared" ref="D17:L17" si="2">D16*$B$8</f>
        <v>1046.5</v>
      </c>
      <c r="E17" s="22">
        <f t="shared" si="2"/>
        <v>923.65</v>
      </c>
      <c r="F17" s="22">
        <f t="shared" si="2"/>
        <v>591.5</v>
      </c>
      <c r="G17" s="22">
        <f t="shared" si="2"/>
        <v>1729</v>
      </c>
      <c r="H17" s="22">
        <f t="shared" si="2"/>
        <v>1756.3</v>
      </c>
      <c r="I17" s="22">
        <f t="shared" si="2"/>
        <v>1415.05</v>
      </c>
      <c r="J17" s="22">
        <f t="shared" si="2"/>
        <v>1351.35</v>
      </c>
      <c r="K17" s="22">
        <f t="shared" si="2"/>
        <v>1146.5999999999999</v>
      </c>
      <c r="L17" s="22">
        <f t="shared" si="2"/>
        <v>1760.85</v>
      </c>
      <c r="M17" s="22">
        <f t="shared" ref="M17:R17" si="3">M16*$B$8</f>
        <v>1392.3</v>
      </c>
      <c r="N17" s="22">
        <f t="shared" si="3"/>
        <v>0</v>
      </c>
      <c r="O17" s="22">
        <f t="shared" si="3"/>
        <v>2766.4</v>
      </c>
      <c r="P17" s="22">
        <f t="shared" si="3"/>
        <v>700.69999999999993</v>
      </c>
      <c r="Q17" s="22">
        <f t="shared" si="3"/>
        <v>163.79999999999998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18281.900000000001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213</v>
      </c>
      <c r="C22" s="20">
        <f t="shared" ref="C22:L22" si="11">+C16+C18+C20</f>
        <v>125</v>
      </c>
      <c r="D22" s="20">
        <f t="shared" si="11"/>
        <v>230</v>
      </c>
      <c r="E22" s="20">
        <f t="shared" si="11"/>
        <v>203</v>
      </c>
      <c r="F22" s="20">
        <f t="shared" si="11"/>
        <v>130</v>
      </c>
      <c r="G22" s="20">
        <f t="shared" si="11"/>
        <v>380</v>
      </c>
      <c r="H22" s="20">
        <f t="shared" si="11"/>
        <v>386</v>
      </c>
      <c r="I22" s="20">
        <f t="shared" si="11"/>
        <v>311</v>
      </c>
      <c r="J22" s="20">
        <f t="shared" si="11"/>
        <v>297</v>
      </c>
      <c r="K22" s="20">
        <f t="shared" si="11"/>
        <v>252</v>
      </c>
      <c r="L22" s="20">
        <f t="shared" si="11"/>
        <v>387</v>
      </c>
      <c r="M22" s="20">
        <f t="shared" ref="M22:S22" si="12">+M16+M18+M20</f>
        <v>306</v>
      </c>
      <c r="N22" s="20">
        <f t="shared" si="12"/>
        <v>0</v>
      </c>
      <c r="O22" s="20">
        <f t="shared" si="12"/>
        <v>608</v>
      </c>
      <c r="P22" s="20">
        <f t="shared" si="12"/>
        <v>154</v>
      </c>
      <c r="Q22" s="20">
        <f t="shared" si="12"/>
        <v>36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4018</v>
      </c>
    </row>
    <row r="23" spans="1:36" s="47" customFormat="1" x14ac:dyDescent="0.25">
      <c r="A23" s="48" t="s">
        <v>26</v>
      </c>
      <c r="B23" s="19">
        <f>+B17+B19+B21</f>
        <v>969.15</v>
      </c>
      <c r="C23" s="19">
        <f t="shared" ref="C23:L23" si="14">+C17+C19+C21</f>
        <v>568.75</v>
      </c>
      <c r="D23" s="19">
        <f t="shared" si="14"/>
        <v>1046.5</v>
      </c>
      <c r="E23" s="19">
        <f t="shared" si="14"/>
        <v>923.65</v>
      </c>
      <c r="F23" s="19">
        <f t="shared" si="14"/>
        <v>591.5</v>
      </c>
      <c r="G23" s="19">
        <f t="shared" si="14"/>
        <v>1729</v>
      </c>
      <c r="H23" s="19">
        <f t="shared" si="14"/>
        <v>1756.3</v>
      </c>
      <c r="I23" s="19">
        <f t="shared" si="14"/>
        <v>1415.05</v>
      </c>
      <c r="J23" s="19">
        <f t="shared" si="14"/>
        <v>1351.35</v>
      </c>
      <c r="K23" s="19">
        <f t="shared" si="14"/>
        <v>1146.5999999999999</v>
      </c>
      <c r="L23" s="19">
        <f t="shared" si="14"/>
        <v>1760.85</v>
      </c>
      <c r="M23" s="19">
        <f t="shared" ref="M23:S23" si="15">+M17+M19+M21</f>
        <v>1392.3</v>
      </c>
      <c r="N23" s="19">
        <f t="shared" si="15"/>
        <v>0</v>
      </c>
      <c r="O23" s="19">
        <f t="shared" si="15"/>
        <v>2766.4</v>
      </c>
      <c r="P23" s="19">
        <f t="shared" si="15"/>
        <v>700.69999999999993</v>
      </c>
      <c r="Q23" s="19">
        <f t="shared" si="15"/>
        <v>163.79999999999998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18281.900000000001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>
        <v>34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34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154.69999999999999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154.69999999999999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34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34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154.69999999999999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154.69999999999999</v>
      </c>
    </row>
    <row r="32" spans="1:36" x14ac:dyDescent="0.25">
      <c r="A32" s="13" t="s">
        <v>34</v>
      </c>
      <c r="B32" s="36"/>
      <c r="C32" s="36"/>
      <c r="D32" s="36"/>
      <c r="E32" s="36"/>
      <c r="F32" s="36">
        <v>86.18</v>
      </c>
      <c r="G32" s="36"/>
      <c r="H32" s="36"/>
      <c r="I32" s="36"/>
      <c r="J32" s="36"/>
      <c r="K32" s="36"/>
      <c r="L32" s="36"/>
      <c r="M32" s="37">
        <v>98.5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184.68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392.11900000000003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448.17499999999995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840.29399999999998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86.18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98.5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184.68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392.11900000000003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448.17499999999995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840.29399999999998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>
        <v>24.57</v>
      </c>
      <c r="I40" s="36"/>
      <c r="J40" s="36">
        <v>125.97</v>
      </c>
      <c r="K40" s="36">
        <v>47.21</v>
      </c>
      <c r="L40" s="36">
        <v>121.08</v>
      </c>
      <c r="M40" s="36"/>
      <c r="N40" s="36">
        <v>13.97</v>
      </c>
      <c r="O40" s="36">
        <v>18.100000000000001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350.90000000000003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111.79349999999999</v>
      </c>
      <c r="I41" s="22">
        <f t="shared" si="45"/>
        <v>0</v>
      </c>
      <c r="J41" s="22">
        <f t="shared" si="45"/>
        <v>573.1635</v>
      </c>
      <c r="K41" s="22">
        <f t="shared" si="45"/>
        <v>214.80549999999999</v>
      </c>
      <c r="L41" s="22">
        <f t="shared" si="45"/>
        <v>550.91399999999999</v>
      </c>
      <c r="M41" s="22">
        <f t="shared" ref="M41:R41" si="46">M40*$B$8</f>
        <v>0</v>
      </c>
      <c r="N41" s="22">
        <f t="shared" si="46"/>
        <v>63.563499999999998</v>
      </c>
      <c r="O41" s="22">
        <f t="shared" si="46"/>
        <v>82.355000000000004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1596.595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24.57</v>
      </c>
      <c r="I46" s="20">
        <f t="shared" si="54"/>
        <v>0</v>
      </c>
      <c r="J46" s="20">
        <f t="shared" si="54"/>
        <v>125.97</v>
      </c>
      <c r="K46" s="20">
        <f t="shared" si="54"/>
        <v>47.21</v>
      </c>
      <c r="L46" s="20">
        <f t="shared" si="54"/>
        <v>121.08</v>
      </c>
      <c r="M46" s="20">
        <f t="shared" ref="M46:S46" si="55">+M40+M42+M44</f>
        <v>0</v>
      </c>
      <c r="N46" s="20">
        <f t="shared" si="55"/>
        <v>13.97</v>
      </c>
      <c r="O46" s="20">
        <f t="shared" si="55"/>
        <v>18.100000000000001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350.90000000000003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111.79349999999999</v>
      </c>
      <c r="I47" s="19">
        <f t="shared" si="57"/>
        <v>0</v>
      </c>
      <c r="J47" s="19">
        <f t="shared" si="57"/>
        <v>573.1635</v>
      </c>
      <c r="K47" s="19">
        <f t="shared" si="57"/>
        <v>214.80549999999999</v>
      </c>
      <c r="L47" s="19">
        <f t="shared" si="57"/>
        <v>550.91399999999999</v>
      </c>
      <c r="M47" s="19">
        <f t="shared" ref="M47:S47" si="58">+M41+M43+M45</f>
        <v>0</v>
      </c>
      <c r="N47" s="19">
        <f t="shared" si="58"/>
        <v>63.563499999999998</v>
      </c>
      <c r="O47" s="19">
        <f t="shared" si="58"/>
        <v>82.355000000000004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1596.595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561.77</v>
      </c>
      <c r="C49" s="44">
        <v>50.073</v>
      </c>
      <c r="D49" s="44">
        <v>1282.71</v>
      </c>
      <c r="E49" s="44">
        <v>2046.19</v>
      </c>
      <c r="F49" s="44">
        <v>1070.53</v>
      </c>
      <c r="G49" s="44">
        <v>1361.51</v>
      </c>
      <c r="H49" s="44">
        <v>1538.92</v>
      </c>
      <c r="I49" s="44">
        <v>1201.1400000000001</v>
      </c>
      <c r="J49" s="44">
        <v>1148.01</v>
      </c>
      <c r="K49" s="44">
        <v>1080.55</v>
      </c>
      <c r="L49" s="44">
        <v>1917.91</v>
      </c>
      <c r="M49" s="45">
        <v>2259.2800000000002</v>
      </c>
      <c r="N49" s="45"/>
      <c r="O49" s="45">
        <v>2549.9299999999998</v>
      </c>
      <c r="P49" s="45">
        <v>52.75</v>
      </c>
      <c r="Q49" s="45">
        <v>307.32</v>
      </c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18428.593000000001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1223.77</v>
      </c>
      <c r="C53" s="44">
        <v>560.75</v>
      </c>
      <c r="D53" s="44">
        <v>804.59</v>
      </c>
      <c r="E53" s="44"/>
      <c r="F53" s="44"/>
      <c r="G53" s="44"/>
      <c r="H53" s="44">
        <v>504.74</v>
      </c>
      <c r="I53" s="44">
        <v>603.35</v>
      </c>
      <c r="J53" s="44">
        <v>627.85</v>
      </c>
      <c r="K53" s="44">
        <v>883.28</v>
      </c>
      <c r="L53" s="44"/>
      <c r="M53" s="45"/>
      <c r="N53" s="45"/>
      <c r="O53" s="45"/>
      <c r="P53" s="45"/>
      <c r="Q53" s="45">
        <v>48.8</v>
      </c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5257.13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>
        <v>189.97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189.97</v>
      </c>
    </row>
    <row r="55" spans="1:34" x14ac:dyDescent="0.25">
      <c r="A55" s="17" t="s">
        <v>52</v>
      </c>
      <c r="B55" s="44"/>
      <c r="C55" s="44"/>
      <c r="D55" s="44"/>
      <c r="E55" s="44"/>
      <c r="F55" s="44">
        <v>146.65</v>
      </c>
      <c r="G55" s="44">
        <v>161.88</v>
      </c>
      <c r="H55" s="44">
        <v>21.18</v>
      </c>
      <c r="I55" s="44">
        <v>45.93</v>
      </c>
      <c r="J55" s="44"/>
      <c r="K55" s="44">
        <v>92.69</v>
      </c>
      <c r="L55" s="44">
        <v>61.55</v>
      </c>
      <c r="M55" s="45"/>
      <c r="N55" s="45"/>
      <c r="O55" s="45">
        <v>69.989999999999995</v>
      </c>
      <c r="P55" s="45"/>
      <c r="Q55" s="45">
        <v>18.88</v>
      </c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618.75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>
        <v>227.56</v>
      </c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227.56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2794.19</v>
      </c>
      <c r="C64" s="53">
        <f t="shared" ref="C64:AG64" si="61">+C15+C23+C31+C39+C47+C48+C49+C50+C51+C52+C53+C54+C55+C56+C57+C58+C59+C60+C61+C62+C63</f>
        <v>1189.7730000000001</v>
      </c>
      <c r="D64" s="53">
        <f t="shared" si="61"/>
        <v>3133.8</v>
      </c>
      <c r="E64" s="53">
        <f t="shared" si="61"/>
        <v>2969.84</v>
      </c>
      <c r="F64" s="53">
        <f t="shared" si="61"/>
        <v>2200.799</v>
      </c>
      <c r="G64" s="53">
        <f t="shared" si="61"/>
        <v>3255.3900000000003</v>
      </c>
      <c r="H64" s="53">
        <f t="shared" si="61"/>
        <v>3956.5335</v>
      </c>
      <c r="I64" s="53">
        <f t="shared" si="61"/>
        <v>3304.97</v>
      </c>
      <c r="J64" s="53">
        <f t="shared" si="61"/>
        <v>3770.3735000000001</v>
      </c>
      <c r="K64" s="53">
        <f t="shared" si="61"/>
        <v>3429.4254999999998</v>
      </c>
      <c r="L64" s="53">
        <f t="shared" si="61"/>
        <v>4478.924</v>
      </c>
      <c r="M64" s="53">
        <f t="shared" si="61"/>
        <v>4289.7250000000004</v>
      </c>
      <c r="N64" s="53">
        <f t="shared" si="61"/>
        <v>63.563499999999998</v>
      </c>
      <c r="O64" s="53">
        <f t="shared" si="61"/>
        <v>5468.6749999999993</v>
      </c>
      <c r="P64" s="53">
        <f t="shared" si="61"/>
        <v>981.01</v>
      </c>
      <c r="Q64" s="53">
        <f t="shared" si="61"/>
        <v>582.29999999999995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45869.292000000009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3 D</v>
      </c>
      <c r="D66" s="55" t="str">
        <f t="shared" ref="D66:AG66" si="62">D11</f>
        <v>CAJA 4 D</v>
      </c>
      <c r="E66" s="55" t="str">
        <f t="shared" si="62"/>
        <v>CAJA 5 N</v>
      </c>
      <c r="F66" s="55" t="str">
        <f t="shared" si="62"/>
        <v>CAJA 6 D</v>
      </c>
      <c r="G66" s="55" t="str">
        <f t="shared" si="62"/>
        <v>CAJA 7 D</v>
      </c>
      <c r="H66" s="55" t="str">
        <f t="shared" si="62"/>
        <v>CAJA 1 N</v>
      </c>
      <c r="I66" s="55" t="str">
        <f t="shared" si="62"/>
        <v>CAJA 2 N</v>
      </c>
      <c r="J66" s="55" t="str">
        <f t="shared" si="62"/>
        <v>CAJA 3 N</v>
      </c>
      <c r="K66" s="55" t="str">
        <f t="shared" si="62"/>
        <v>CAJA 4 N</v>
      </c>
      <c r="L66" s="55" t="str">
        <f t="shared" si="62"/>
        <v>CAJA 5 N</v>
      </c>
      <c r="M66" s="55" t="str">
        <f t="shared" si="62"/>
        <v>CAJA 6 N</v>
      </c>
      <c r="N66" s="55" t="str">
        <f t="shared" si="62"/>
        <v>CAJA 7 N</v>
      </c>
      <c r="O66" s="55" t="str">
        <f t="shared" si="62"/>
        <v>CAJA 8 N</v>
      </c>
      <c r="P66" s="55" t="str">
        <f t="shared" si="62"/>
        <v>CAJA 9 N</v>
      </c>
      <c r="Q66" s="55" t="str">
        <f t="shared" si="62"/>
        <v>CAJA 14 N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2791.82</v>
      </c>
      <c r="C67" s="57">
        <f t="shared" ref="C67:L67" si="63">C12</f>
        <v>1181.03</v>
      </c>
      <c r="D67" s="57">
        <f t="shared" si="63"/>
        <v>3079.62</v>
      </c>
      <c r="E67" s="57">
        <f t="shared" si="63"/>
        <v>2930.73</v>
      </c>
      <c r="F67" s="57">
        <f t="shared" si="63"/>
        <v>2194.42</v>
      </c>
      <c r="G67" s="57">
        <f t="shared" si="63"/>
        <v>3254.76</v>
      </c>
      <c r="H67" s="57">
        <f t="shared" si="63"/>
        <v>3955.03</v>
      </c>
      <c r="I67" s="57">
        <f t="shared" si="63"/>
        <v>3301.35</v>
      </c>
      <c r="J67" s="57">
        <f t="shared" si="63"/>
        <v>3770.88</v>
      </c>
      <c r="K67" s="57">
        <f t="shared" si="63"/>
        <v>3425.51</v>
      </c>
      <c r="L67" s="57">
        <f t="shared" si="63"/>
        <v>4477.05</v>
      </c>
      <c r="M67" s="57">
        <f t="shared" ref="M67:AG67" si="64">M12</f>
        <v>4263.72</v>
      </c>
      <c r="N67" s="57">
        <f t="shared" si="64"/>
        <v>63.52</v>
      </c>
      <c r="O67" s="57">
        <f t="shared" si="64"/>
        <v>5396.7</v>
      </c>
      <c r="P67" s="57">
        <f t="shared" si="64"/>
        <v>965.81</v>
      </c>
      <c r="Q67" s="57">
        <f t="shared" si="64"/>
        <v>581.89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45633.84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2791.82</v>
      </c>
      <c r="C69" s="59">
        <f t="shared" ref="C69:L69" si="67">+C67+C68</f>
        <v>1181.03</v>
      </c>
      <c r="D69" s="59">
        <f t="shared" si="67"/>
        <v>3079.62</v>
      </c>
      <c r="E69" s="59">
        <f t="shared" si="67"/>
        <v>2930.73</v>
      </c>
      <c r="F69" s="59">
        <f t="shared" si="67"/>
        <v>2194.42</v>
      </c>
      <c r="G69" s="59">
        <f t="shared" si="67"/>
        <v>3254.76</v>
      </c>
      <c r="H69" s="59">
        <f t="shared" si="67"/>
        <v>3955.03</v>
      </c>
      <c r="I69" s="59">
        <f t="shared" si="67"/>
        <v>3301.35</v>
      </c>
      <c r="J69" s="59">
        <f t="shared" si="67"/>
        <v>3770.88</v>
      </c>
      <c r="K69" s="59">
        <f t="shared" si="67"/>
        <v>3425.51</v>
      </c>
      <c r="L69" s="59">
        <f t="shared" si="67"/>
        <v>4477.05</v>
      </c>
      <c r="M69" s="59">
        <f t="shared" ref="M69:AG69" si="68">+M67+M68</f>
        <v>4263.72</v>
      </c>
      <c r="N69" s="59">
        <f t="shared" si="68"/>
        <v>63.52</v>
      </c>
      <c r="O69" s="59">
        <f t="shared" si="68"/>
        <v>5396.7</v>
      </c>
      <c r="P69" s="59">
        <f t="shared" si="68"/>
        <v>965.81</v>
      </c>
      <c r="Q69" s="59">
        <f t="shared" si="68"/>
        <v>581.89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45633.84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2.3699999999998909</v>
      </c>
      <c r="C70" s="57">
        <f t="shared" si="69"/>
        <v>8.7430000000001655</v>
      </c>
      <c r="D70" s="57">
        <f t="shared" si="69"/>
        <v>54.180000000000291</v>
      </c>
      <c r="E70" s="57">
        <f t="shared" si="69"/>
        <v>39.110000000000127</v>
      </c>
      <c r="F70" s="57">
        <f t="shared" si="69"/>
        <v>6.3789999999999054</v>
      </c>
      <c r="G70" s="57">
        <f t="shared" si="69"/>
        <v>0.63000000000010914</v>
      </c>
      <c r="H70" s="57">
        <f t="shared" si="69"/>
        <v>1.5034999999998035</v>
      </c>
      <c r="I70" s="57">
        <f t="shared" si="69"/>
        <v>3.6199999999998909</v>
      </c>
      <c r="J70" s="57">
        <f t="shared" si="69"/>
        <v>-0.50649999999995998</v>
      </c>
      <c r="K70" s="57">
        <f t="shared" si="69"/>
        <v>3.9154999999996107</v>
      </c>
      <c r="L70" s="57">
        <f t="shared" si="69"/>
        <v>1.8739999999997963</v>
      </c>
      <c r="M70" s="57">
        <f t="shared" ref="M70:AG70" si="70">+M64-M69</f>
        <v>26.005000000000109</v>
      </c>
      <c r="N70" s="57">
        <f t="shared" si="70"/>
        <v>4.3499999999994543E-2</v>
      </c>
      <c r="O70" s="57">
        <f t="shared" si="70"/>
        <v>71.974999999999454</v>
      </c>
      <c r="P70" s="57">
        <f t="shared" si="70"/>
        <v>15.200000000000045</v>
      </c>
      <c r="Q70" s="57">
        <f t="shared" si="70"/>
        <v>0.40999999999996817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235.4519999999992</v>
      </c>
    </row>
    <row r="71" spans="1:34" ht="101.25" customHeight="1" x14ac:dyDescent="0.25">
      <c r="A71" s="77" t="s">
        <v>96</v>
      </c>
      <c r="B71" s="14"/>
      <c r="C71" s="14"/>
      <c r="D71" s="14" t="s">
        <v>134</v>
      </c>
      <c r="E71" s="14" t="s">
        <v>135</v>
      </c>
      <c r="F71" s="14" t="s">
        <v>137</v>
      </c>
      <c r="G71" s="14"/>
      <c r="H71" s="14"/>
      <c r="I71" s="14"/>
      <c r="J71" s="14"/>
      <c r="K71" s="14"/>
      <c r="L71" s="14"/>
      <c r="M71" s="29"/>
      <c r="N71" s="29"/>
      <c r="O71" s="29" t="s">
        <v>138</v>
      </c>
      <c r="P71" s="29" t="s">
        <v>139</v>
      </c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E72" s="15" t="s">
        <v>136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16" sqref="AH1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58</v>
      </c>
      <c r="D11" s="5" t="s">
        <v>59</v>
      </c>
      <c r="E11" s="5" t="s">
        <v>61</v>
      </c>
      <c r="F11" s="5" t="s">
        <v>63</v>
      </c>
      <c r="G11" s="5" t="s">
        <v>67</v>
      </c>
      <c r="H11" s="5" t="s">
        <v>69</v>
      </c>
      <c r="I11" s="5" t="s">
        <v>54</v>
      </c>
      <c r="J11" s="5" t="s">
        <v>58</v>
      </c>
      <c r="K11" s="5" t="s">
        <v>60</v>
      </c>
      <c r="L11" s="5" t="s">
        <v>64</v>
      </c>
      <c r="M11" s="5" t="s">
        <v>68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2272.0100000000002</v>
      </c>
      <c r="C12" s="26">
        <v>1705.07</v>
      </c>
      <c r="D12" s="26">
        <v>1254.1500000000001</v>
      </c>
      <c r="E12" s="26">
        <v>175.45</v>
      </c>
      <c r="F12" s="26">
        <v>1127.8399999999999</v>
      </c>
      <c r="G12" s="26">
        <v>529.55999999999995</v>
      </c>
      <c r="H12" s="26">
        <v>1075.82</v>
      </c>
      <c r="I12" s="26">
        <v>3014.85</v>
      </c>
      <c r="J12" s="26">
        <v>342.01</v>
      </c>
      <c r="K12" s="26">
        <v>2868.78</v>
      </c>
      <c r="L12" s="26">
        <v>4013.43</v>
      </c>
      <c r="M12" s="26">
        <v>1727.63</v>
      </c>
      <c r="N12" s="26">
        <v>1825.84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21932.440000000002</v>
      </c>
      <c r="AI12" s="26">
        <v>21931.45</v>
      </c>
      <c r="AJ12" s="69">
        <f>+AI12-AH12</f>
        <v>-0.99000000000160071</v>
      </c>
    </row>
    <row r="13" spans="1:36" ht="19.5" customHeight="1" x14ac:dyDescent="0.25">
      <c r="A13" s="25" t="s">
        <v>117</v>
      </c>
      <c r="B13" s="26">
        <v>30</v>
      </c>
      <c r="C13" s="26"/>
      <c r="D13" s="26"/>
      <c r="E13" s="26"/>
      <c r="F13" s="26"/>
      <c r="G13" s="26"/>
      <c r="H13" s="26"/>
      <c r="I13" s="26"/>
      <c r="J13" s="26"/>
      <c r="K13" s="26">
        <v>13.5</v>
      </c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43.5</v>
      </c>
      <c r="AI13" s="26"/>
      <c r="AJ13" s="69">
        <f>+AI13-AH13</f>
        <v>-43.5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55.4</v>
      </c>
      <c r="C15" s="23">
        <v>35.200000000000003</v>
      </c>
      <c r="D15" s="23">
        <v>31.7</v>
      </c>
      <c r="E15" s="23">
        <v>0</v>
      </c>
      <c r="F15" s="23">
        <v>44.5</v>
      </c>
      <c r="G15" s="23">
        <v>0</v>
      </c>
      <c r="H15" s="23">
        <v>35</v>
      </c>
      <c r="I15" s="23"/>
      <c r="J15" s="23"/>
      <c r="K15" s="23">
        <v>112</v>
      </c>
      <c r="L15" s="23"/>
      <c r="M15" s="23">
        <v>32.5</v>
      </c>
      <c r="N15" s="23">
        <v>3.5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349.8</v>
      </c>
    </row>
    <row r="16" spans="1:36" s="32" customFormat="1" x14ac:dyDescent="0.25">
      <c r="A16" s="30" t="s">
        <v>20</v>
      </c>
      <c r="B16" s="31">
        <v>111</v>
      </c>
      <c r="C16" s="31">
        <v>83</v>
      </c>
      <c r="D16" s="31">
        <v>110</v>
      </c>
      <c r="E16" s="31">
        <v>0</v>
      </c>
      <c r="F16" s="31">
        <v>39</v>
      </c>
      <c r="G16" s="31">
        <v>70</v>
      </c>
      <c r="H16" s="31">
        <v>47</v>
      </c>
      <c r="I16" s="31">
        <v>295</v>
      </c>
      <c r="J16" s="31">
        <v>17</v>
      </c>
      <c r="K16" s="31">
        <v>277</v>
      </c>
      <c r="L16" s="31">
        <v>518</v>
      </c>
      <c r="M16" s="31">
        <v>180</v>
      </c>
      <c r="N16" s="31">
        <v>182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1929</v>
      </c>
      <c r="AJ16" s="70"/>
    </row>
    <row r="17" spans="1:36" s="47" customFormat="1" x14ac:dyDescent="0.25">
      <c r="A17" s="46" t="s">
        <v>27</v>
      </c>
      <c r="B17" s="22">
        <f>B16*$B$8</f>
        <v>505.04999999999995</v>
      </c>
      <c r="C17" s="22">
        <f>C16*$B$8</f>
        <v>377.65</v>
      </c>
      <c r="D17" s="22">
        <f t="shared" ref="D17:AG17" si="2">D16*$B$8</f>
        <v>500.5</v>
      </c>
      <c r="E17" s="22">
        <f t="shared" si="2"/>
        <v>0</v>
      </c>
      <c r="F17" s="22">
        <f t="shared" si="2"/>
        <v>177.45</v>
      </c>
      <c r="G17" s="22">
        <f t="shared" si="2"/>
        <v>318.5</v>
      </c>
      <c r="H17" s="22">
        <f t="shared" si="2"/>
        <v>213.85</v>
      </c>
      <c r="I17" s="22">
        <f t="shared" si="2"/>
        <v>1342.25</v>
      </c>
      <c r="J17" s="22">
        <f t="shared" si="2"/>
        <v>77.349999999999994</v>
      </c>
      <c r="K17" s="22">
        <f t="shared" si="2"/>
        <v>1260.3499999999999</v>
      </c>
      <c r="L17" s="22">
        <f t="shared" si="2"/>
        <v>2356.9</v>
      </c>
      <c r="M17" s="22">
        <f t="shared" si="2"/>
        <v>819</v>
      </c>
      <c r="N17" s="22">
        <f t="shared" si="2"/>
        <v>828.1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8776.9500000000007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111</v>
      </c>
      <c r="C22" s="20">
        <f t="shared" ref="C22:AG23" si="5">+C16+C18+C20</f>
        <v>83</v>
      </c>
      <c r="D22" s="20">
        <f t="shared" si="5"/>
        <v>110</v>
      </c>
      <c r="E22" s="20">
        <f t="shared" si="5"/>
        <v>0</v>
      </c>
      <c r="F22" s="20">
        <f t="shared" si="5"/>
        <v>39</v>
      </c>
      <c r="G22" s="20">
        <f t="shared" si="5"/>
        <v>70</v>
      </c>
      <c r="H22" s="20">
        <f t="shared" si="5"/>
        <v>47</v>
      </c>
      <c r="I22" s="20">
        <f t="shared" si="5"/>
        <v>295</v>
      </c>
      <c r="J22" s="20">
        <f t="shared" si="5"/>
        <v>17</v>
      </c>
      <c r="K22" s="20">
        <f t="shared" si="5"/>
        <v>277</v>
      </c>
      <c r="L22" s="20">
        <f t="shared" si="5"/>
        <v>518</v>
      </c>
      <c r="M22" s="20">
        <f t="shared" si="5"/>
        <v>180</v>
      </c>
      <c r="N22" s="20">
        <f t="shared" si="5"/>
        <v>182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1929</v>
      </c>
    </row>
    <row r="23" spans="1:36" s="47" customFormat="1" x14ac:dyDescent="0.25">
      <c r="A23" s="48" t="s">
        <v>26</v>
      </c>
      <c r="B23" s="19">
        <f>+B17+B19+B21</f>
        <v>505.04999999999995</v>
      </c>
      <c r="C23" s="19">
        <f t="shared" si="5"/>
        <v>377.65</v>
      </c>
      <c r="D23" s="19">
        <f t="shared" si="5"/>
        <v>500.5</v>
      </c>
      <c r="E23" s="19">
        <f t="shared" si="5"/>
        <v>0</v>
      </c>
      <c r="F23" s="19">
        <f t="shared" si="5"/>
        <v>177.45</v>
      </c>
      <c r="G23" s="19">
        <f t="shared" si="5"/>
        <v>318.5</v>
      </c>
      <c r="H23" s="19">
        <f t="shared" si="5"/>
        <v>213.85</v>
      </c>
      <c r="I23" s="19">
        <f t="shared" si="5"/>
        <v>1342.25</v>
      </c>
      <c r="J23" s="19">
        <f t="shared" si="5"/>
        <v>77.349999999999994</v>
      </c>
      <c r="K23" s="19">
        <f t="shared" si="5"/>
        <v>1260.3499999999999</v>
      </c>
      <c r="L23" s="19">
        <f t="shared" si="5"/>
        <v>2356.9</v>
      </c>
      <c r="M23" s="19">
        <f t="shared" si="5"/>
        <v>819</v>
      </c>
      <c r="N23" s="19">
        <f t="shared" si="5"/>
        <v>828.1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8776.9500000000007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>
        <v>38.979999999999997</v>
      </c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38.979999999999997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177.35899999999998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177.35899999999998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38.979999999999997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38.979999999999997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177.35899999999998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177.35899999999998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1040.6400000000001</v>
      </c>
      <c r="C49" s="44">
        <v>808.08</v>
      </c>
      <c r="D49" s="44">
        <v>442.48</v>
      </c>
      <c r="E49" s="44">
        <v>171.07</v>
      </c>
      <c r="F49" s="44">
        <v>401.1</v>
      </c>
      <c r="G49" s="44">
        <v>221.52</v>
      </c>
      <c r="H49" s="44">
        <v>364.55</v>
      </c>
      <c r="I49" s="44">
        <v>1439.23</v>
      </c>
      <c r="J49" s="44">
        <v>93.16</v>
      </c>
      <c r="K49" s="44">
        <v>1126.29</v>
      </c>
      <c r="L49" s="44">
        <v>1291.67</v>
      </c>
      <c r="M49" s="45">
        <v>880.9</v>
      </c>
      <c r="N49" s="45">
        <v>782.85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9063.5400000000009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530.71</v>
      </c>
      <c r="C53" s="44">
        <v>474.69</v>
      </c>
      <c r="D53" s="44">
        <v>283.89999999999998</v>
      </c>
      <c r="E53" s="44"/>
      <c r="F53" s="44">
        <v>485.87</v>
      </c>
      <c r="G53" s="44"/>
      <c r="H53" s="44">
        <v>457.71</v>
      </c>
      <c r="I53" s="44">
        <v>329.7</v>
      </c>
      <c r="J53" s="44">
        <v>10.44</v>
      </c>
      <c r="K53" s="44">
        <v>383.46</v>
      </c>
      <c r="L53" s="44">
        <v>262.42</v>
      </c>
      <c r="M53" s="45"/>
      <c r="N53" s="45">
        <v>183.91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3402.81</v>
      </c>
    </row>
    <row r="54" spans="1:34" x14ac:dyDescent="0.25">
      <c r="A54" s="17" t="s">
        <v>114</v>
      </c>
      <c r="B54" s="44"/>
      <c r="C54" s="44"/>
      <c r="D54" s="44">
        <v>1</v>
      </c>
      <c r="E54" s="44">
        <v>4.38</v>
      </c>
      <c r="F54" s="44"/>
      <c r="G54" s="44"/>
      <c r="H54" s="44"/>
      <c r="I54" s="44"/>
      <c r="J54" s="44"/>
      <c r="K54" s="44"/>
      <c r="L54" s="44">
        <v>17.399999999999999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22.779999999999998</v>
      </c>
    </row>
    <row r="55" spans="1:34" x14ac:dyDescent="0.25">
      <c r="A55" s="17" t="s">
        <v>52</v>
      </c>
      <c r="B55" s="44">
        <v>0</v>
      </c>
      <c r="C55" s="44">
        <v>11.84</v>
      </c>
      <c r="D55" s="44">
        <v>6.14</v>
      </c>
      <c r="E55" s="44">
        <v>0</v>
      </c>
      <c r="F55" s="44">
        <v>23.98</v>
      </c>
      <c r="G55" s="44"/>
      <c r="H55" s="44">
        <v>14.14</v>
      </c>
      <c r="I55" s="44">
        <v>23.65</v>
      </c>
      <c r="J55" s="44"/>
      <c r="K55" s="44">
        <v>2.96</v>
      </c>
      <c r="L55" s="44">
        <v>102.81</v>
      </c>
      <c r="M55" s="45">
        <v>21.2</v>
      </c>
      <c r="N55" s="45">
        <v>32.729999999999997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239.44999999999996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>
        <v>161.59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161.59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2293.3900000000003</v>
      </c>
      <c r="C64" s="53">
        <f t="shared" ref="C64:AG64" si="21">+C15+C23+C31+C39+C47+C48+C49+C50+C51+C52+C53+C54+C55+C56+C57+C58+C59+C60+C61+C62+C63</f>
        <v>1707.46</v>
      </c>
      <c r="D64" s="53">
        <f t="shared" si="21"/>
        <v>1265.72</v>
      </c>
      <c r="E64" s="53">
        <f t="shared" si="21"/>
        <v>175.45</v>
      </c>
      <c r="F64" s="53">
        <f t="shared" si="21"/>
        <v>1132.9000000000001</v>
      </c>
      <c r="G64" s="53">
        <f t="shared" si="21"/>
        <v>540.02</v>
      </c>
      <c r="H64" s="53">
        <f t="shared" si="21"/>
        <v>1085.25</v>
      </c>
      <c r="I64" s="53">
        <f t="shared" si="21"/>
        <v>3134.83</v>
      </c>
      <c r="J64" s="53">
        <f t="shared" si="21"/>
        <v>358.30899999999997</v>
      </c>
      <c r="K64" s="53">
        <f t="shared" si="21"/>
        <v>2885.06</v>
      </c>
      <c r="L64" s="53">
        <f t="shared" si="21"/>
        <v>4031.2000000000003</v>
      </c>
      <c r="M64" s="53">
        <f t="shared" si="21"/>
        <v>1753.6000000000001</v>
      </c>
      <c r="N64" s="53">
        <f t="shared" si="21"/>
        <v>1831.0900000000001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22194.278999999999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N</v>
      </c>
      <c r="D66" s="55" t="str">
        <f t="shared" ref="D66:AG67" si="22">D11</f>
        <v>CAJA 4 D</v>
      </c>
      <c r="E66" s="55" t="str">
        <f t="shared" si="22"/>
        <v>CAJA 5 D</v>
      </c>
      <c r="F66" s="55" t="str">
        <f t="shared" si="22"/>
        <v>CAJA 6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6 N</v>
      </c>
      <c r="M66" s="55" t="str">
        <f t="shared" si="22"/>
        <v>CAJA 8 N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2272.0100000000002</v>
      </c>
      <c r="C67" s="57">
        <f t="shared" ref="C67:L67" si="23">C12</f>
        <v>1705.07</v>
      </c>
      <c r="D67" s="57">
        <f t="shared" si="23"/>
        <v>1254.1500000000001</v>
      </c>
      <c r="E67" s="57">
        <f t="shared" si="23"/>
        <v>175.45</v>
      </c>
      <c r="F67" s="57">
        <f t="shared" si="23"/>
        <v>1127.8399999999999</v>
      </c>
      <c r="G67" s="57">
        <f t="shared" si="23"/>
        <v>529.55999999999995</v>
      </c>
      <c r="H67" s="57">
        <f t="shared" si="23"/>
        <v>1075.82</v>
      </c>
      <c r="I67" s="57">
        <f t="shared" si="23"/>
        <v>3014.85</v>
      </c>
      <c r="J67" s="57">
        <f t="shared" si="23"/>
        <v>342.01</v>
      </c>
      <c r="K67" s="57">
        <f t="shared" si="23"/>
        <v>2868.78</v>
      </c>
      <c r="L67" s="57">
        <f t="shared" si="23"/>
        <v>4013.43</v>
      </c>
      <c r="M67" s="57">
        <f t="shared" si="22"/>
        <v>1727.63</v>
      </c>
      <c r="N67" s="57">
        <f t="shared" si="22"/>
        <v>1825.84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21932.440000000002</v>
      </c>
    </row>
    <row r="68" spans="1:34" s="47" customFormat="1" x14ac:dyDescent="0.25">
      <c r="A68" s="58" t="s">
        <v>93</v>
      </c>
      <c r="B68" s="59">
        <f t="shared" ref="B68:AG68" si="24">+B13+B14</f>
        <v>30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13.5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43.5</v>
      </c>
    </row>
    <row r="69" spans="1:34" s="47" customFormat="1" x14ac:dyDescent="0.25">
      <c r="A69" s="58" t="s">
        <v>94</v>
      </c>
      <c r="B69" s="59">
        <f>+B67+B68</f>
        <v>2302.0100000000002</v>
      </c>
      <c r="C69" s="59">
        <f t="shared" ref="C69:AG69" si="25">+C67+C68</f>
        <v>1705.07</v>
      </c>
      <c r="D69" s="59">
        <f t="shared" si="25"/>
        <v>1254.1500000000001</v>
      </c>
      <c r="E69" s="59">
        <f t="shared" si="25"/>
        <v>175.45</v>
      </c>
      <c r="F69" s="59">
        <f t="shared" si="25"/>
        <v>1127.8399999999999</v>
      </c>
      <c r="G69" s="59">
        <f t="shared" si="25"/>
        <v>529.55999999999995</v>
      </c>
      <c r="H69" s="59">
        <f t="shared" si="25"/>
        <v>1075.82</v>
      </c>
      <c r="I69" s="59">
        <f t="shared" si="25"/>
        <v>3014.85</v>
      </c>
      <c r="J69" s="59">
        <f t="shared" si="25"/>
        <v>342.01</v>
      </c>
      <c r="K69" s="59">
        <f t="shared" si="25"/>
        <v>2882.28</v>
      </c>
      <c r="L69" s="59">
        <f t="shared" si="25"/>
        <v>4013.43</v>
      </c>
      <c r="M69" s="59">
        <f t="shared" si="25"/>
        <v>1727.63</v>
      </c>
      <c r="N69" s="59">
        <f t="shared" si="25"/>
        <v>1825.84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21975.940000000002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-8.6199999999998909</v>
      </c>
      <c r="C70" s="57">
        <f t="shared" si="26"/>
        <v>2.3900000000001</v>
      </c>
      <c r="D70" s="57">
        <f t="shared" si="26"/>
        <v>11.569999999999936</v>
      </c>
      <c r="E70" s="57">
        <f t="shared" si="26"/>
        <v>0</v>
      </c>
      <c r="F70" s="57">
        <f t="shared" si="26"/>
        <v>5.0600000000001728</v>
      </c>
      <c r="G70" s="57">
        <f t="shared" si="26"/>
        <v>10.460000000000036</v>
      </c>
      <c r="H70" s="57">
        <f t="shared" si="26"/>
        <v>9.4300000000000637</v>
      </c>
      <c r="I70" s="57">
        <f t="shared" si="26"/>
        <v>119.98000000000002</v>
      </c>
      <c r="J70" s="57">
        <f t="shared" si="26"/>
        <v>16.298999999999978</v>
      </c>
      <c r="K70" s="57">
        <f t="shared" si="26"/>
        <v>2.7799999999997453</v>
      </c>
      <c r="L70" s="57">
        <f t="shared" si="26"/>
        <v>17.770000000000437</v>
      </c>
      <c r="M70" s="57">
        <f t="shared" si="26"/>
        <v>25.970000000000027</v>
      </c>
      <c r="N70" s="57">
        <f t="shared" si="26"/>
        <v>5.2500000000002274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218.33900000000085</v>
      </c>
    </row>
    <row r="71" spans="1:34" ht="112.5" customHeight="1" x14ac:dyDescent="0.25">
      <c r="A71" s="77" t="s">
        <v>96</v>
      </c>
      <c r="B71" s="14" t="s">
        <v>121</v>
      </c>
      <c r="C71" s="14" t="s">
        <v>123</v>
      </c>
      <c r="D71" s="14" t="s">
        <v>124</v>
      </c>
      <c r="E71" s="14"/>
      <c r="F71" s="14" t="s">
        <v>127</v>
      </c>
      <c r="G71" s="14" t="s">
        <v>128</v>
      </c>
      <c r="H71" s="14" t="s">
        <v>129</v>
      </c>
      <c r="I71" s="14" t="s">
        <v>130</v>
      </c>
      <c r="J71" s="14" t="s">
        <v>131</v>
      </c>
      <c r="K71" s="14"/>
      <c r="L71" s="14" t="s">
        <v>132</v>
      </c>
      <c r="M71" s="29" t="s">
        <v>133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122</v>
      </c>
      <c r="D72" s="12" t="s">
        <v>125</v>
      </c>
      <c r="H72" s="12" t="s">
        <v>127</v>
      </c>
      <c r="AH72" s="47"/>
    </row>
    <row r="73" spans="1:34" x14ac:dyDescent="0.25">
      <c r="D73" s="12" t="s">
        <v>126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AD28" sqref="AC28:AD3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54</v>
      </c>
      <c r="C11" s="5" t="s">
        <v>55</v>
      </c>
      <c r="D11" s="5" t="s">
        <v>58</v>
      </c>
      <c r="E11" s="5" t="s">
        <v>59</v>
      </c>
      <c r="F11" s="5" t="s">
        <v>60</v>
      </c>
      <c r="G11" s="5" t="s">
        <v>62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2429.44</v>
      </c>
      <c r="C12" s="26">
        <v>1413.86</v>
      </c>
      <c r="D12" s="26">
        <v>2736.46</v>
      </c>
      <c r="E12" s="26">
        <v>639.5</v>
      </c>
      <c r="F12" s="26">
        <v>83.36</v>
      </c>
      <c r="G12" s="26">
        <v>520.11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7822.73</v>
      </c>
      <c r="AI12" s="26">
        <v>7822.72</v>
      </c>
      <c r="AJ12" s="69">
        <f>+AI12-AH12</f>
        <v>-9.999999999308784E-3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46.1</v>
      </c>
      <c r="C15" s="23">
        <v>49</v>
      </c>
      <c r="D15" s="23">
        <v>40.200000000000003</v>
      </c>
      <c r="E15" s="23">
        <v>52</v>
      </c>
      <c r="F15" s="23">
        <v>4.7</v>
      </c>
      <c r="G15" s="23">
        <v>43.5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235.5</v>
      </c>
    </row>
    <row r="16" spans="1:36" s="32" customFormat="1" x14ac:dyDescent="0.25">
      <c r="A16" s="30" t="s">
        <v>20</v>
      </c>
      <c r="B16" s="31">
        <v>205</v>
      </c>
      <c r="C16" s="31">
        <v>175</v>
      </c>
      <c r="D16" s="31">
        <v>304</v>
      </c>
      <c r="E16" s="31">
        <v>28</v>
      </c>
      <c r="F16" s="31">
        <v>1</v>
      </c>
      <c r="G16" s="31">
        <v>1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714</v>
      </c>
      <c r="AJ16" s="70"/>
    </row>
    <row r="17" spans="1:36" s="47" customFormat="1" x14ac:dyDescent="0.25">
      <c r="A17" s="46" t="s">
        <v>27</v>
      </c>
      <c r="B17" s="22">
        <f>B16*$B$8</f>
        <v>932.75</v>
      </c>
      <c r="C17" s="22">
        <f>C16*$B$8</f>
        <v>796.25</v>
      </c>
      <c r="D17" s="22">
        <f t="shared" ref="D17:AG17" si="2">D16*$B$8</f>
        <v>1383.2</v>
      </c>
      <c r="E17" s="22">
        <f t="shared" si="2"/>
        <v>127.39999999999999</v>
      </c>
      <c r="F17" s="22">
        <f t="shared" si="2"/>
        <v>4.55</v>
      </c>
      <c r="G17" s="22">
        <f t="shared" si="2"/>
        <v>4.55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3248.7000000000003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205</v>
      </c>
      <c r="C22" s="20">
        <f t="shared" ref="C22:AG23" si="5">+C16+C18+C20</f>
        <v>175</v>
      </c>
      <c r="D22" s="20">
        <f t="shared" si="5"/>
        <v>304</v>
      </c>
      <c r="E22" s="20">
        <f t="shared" si="5"/>
        <v>28</v>
      </c>
      <c r="F22" s="20">
        <f t="shared" si="5"/>
        <v>1</v>
      </c>
      <c r="G22" s="20">
        <f t="shared" si="5"/>
        <v>1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714</v>
      </c>
    </row>
    <row r="23" spans="1:36" s="47" customFormat="1" x14ac:dyDescent="0.25">
      <c r="A23" s="48" t="s">
        <v>26</v>
      </c>
      <c r="B23" s="19">
        <f>+B17+B19+B21</f>
        <v>932.75</v>
      </c>
      <c r="C23" s="19">
        <f t="shared" si="5"/>
        <v>796.25</v>
      </c>
      <c r="D23" s="19">
        <f t="shared" si="5"/>
        <v>1383.2</v>
      </c>
      <c r="E23" s="19">
        <f t="shared" si="5"/>
        <v>127.39999999999999</v>
      </c>
      <c r="F23" s="19">
        <f t="shared" si="5"/>
        <v>4.55</v>
      </c>
      <c r="G23" s="19">
        <f t="shared" si="5"/>
        <v>4.55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3248.7000000000003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755.51</v>
      </c>
      <c r="C49" s="44">
        <v>189.3</v>
      </c>
      <c r="D49" s="44">
        <v>775.28</v>
      </c>
      <c r="E49" s="44">
        <v>185.42</v>
      </c>
      <c r="F49" s="44">
        <v>74.38</v>
      </c>
      <c r="G49" s="44">
        <v>472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2451.89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463.66</v>
      </c>
      <c r="C53" s="44">
        <v>381.57</v>
      </c>
      <c r="D53" s="44">
        <v>540.62</v>
      </c>
      <c r="E53" s="44">
        <v>275.83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1661.6799999999998</v>
      </c>
    </row>
    <row r="54" spans="1:34" x14ac:dyDescent="0.25">
      <c r="A54" s="17" t="s">
        <v>114</v>
      </c>
      <c r="B54" s="44">
        <v>23.02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23.02</v>
      </c>
    </row>
    <row r="55" spans="1:34" x14ac:dyDescent="0.25">
      <c r="A55" s="17" t="s">
        <v>52</v>
      </c>
      <c r="B55" s="44">
        <v>212.27</v>
      </c>
      <c r="C55" s="44"/>
      <c r="D55" s="44">
        <v>5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217.27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2433.31</v>
      </c>
      <c r="C64" s="53">
        <f t="shared" ref="C64:AG64" si="21">+C15+C23+C31+C39+C47+C48+C49+C50+C51+C52+C53+C54+C55+C56+C57+C58+C59+C60+C61+C62+C63</f>
        <v>1416.12</v>
      </c>
      <c r="D64" s="53">
        <f t="shared" si="21"/>
        <v>2744.3</v>
      </c>
      <c r="E64" s="53">
        <f t="shared" si="21"/>
        <v>640.64999999999986</v>
      </c>
      <c r="F64" s="53">
        <f t="shared" si="21"/>
        <v>83.63</v>
      </c>
      <c r="G64" s="53">
        <f t="shared" si="21"/>
        <v>520.04999999999995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7838.0599999999995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N</v>
      </c>
      <c r="C66" s="55" t="str">
        <f>C11</f>
        <v>CAJA 2 D</v>
      </c>
      <c r="D66" s="55" t="str">
        <f t="shared" ref="D66:AG67" si="22">D11</f>
        <v>CAJA 3 N</v>
      </c>
      <c r="E66" s="55" t="str">
        <f t="shared" si="22"/>
        <v>CAJA 4 D</v>
      </c>
      <c r="F66" s="55" t="str">
        <f t="shared" si="22"/>
        <v>CAJA 4 N</v>
      </c>
      <c r="G66" s="55" t="str">
        <f t="shared" si="22"/>
        <v>CAJA 5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2429.44</v>
      </c>
      <c r="C67" s="57">
        <f t="shared" ref="C67:L67" si="23">C12</f>
        <v>1413.86</v>
      </c>
      <c r="D67" s="57">
        <f t="shared" si="23"/>
        <v>2736.46</v>
      </c>
      <c r="E67" s="57">
        <f t="shared" si="23"/>
        <v>639.5</v>
      </c>
      <c r="F67" s="57">
        <f t="shared" si="23"/>
        <v>83.36</v>
      </c>
      <c r="G67" s="57">
        <f t="shared" si="23"/>
        <v>520.11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7822.73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2429.44</v>
      </c>
      <c r="C69" s="59">
        <f t="shared" ref="C69:AG69" si="25">+C67+C68</f>
        <v>1413.86</v>
      </c>
      <c r="D69" s="59">
        <f t="shared" si="25"/>
        <v>2736.46</v>
      </c>
      <c r="E69" s="59">
        <f t="shared" si="25"/>
        <v>639.5</v>
      </c>
      <c r="F69" s="59">
        <f t="shared" si="25"/>
        <v>83.36</v>
      </c>
      <c r="G69" s="59">
        <f t="shared" si="25"/>
        <v>520.11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7822.73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3.8699999999998909</v>
      </c>
      <c r="C70" s="57">
        <f t="shared" si="26"/>
        <v>2.2599999999999909</v>
      </c>
      <c r="D70" s="57">
        <f t="shared" si="26"/>
        <v>7.8400000000001455</v>
      </c>
      <c r="E70" s="57">
        <f t="shared" si="26"/>
        <v>1.1499999999998636</v>
      </c>
      <c r="F70" s="57">
        <f t="shared" si="26"/>
        <v>0.26999999999999602</v>
      </c>
      <c r="G70" s="57">
        <f t="shared" si="26"/>
        <v>-6.0000000000059117E-2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15.329999999999828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H49" sqref="AH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2785.01</v>
      </c>
      <c r="C12" s="26">
        <v>2826.03</v>
      </c>
      <c r="D12" s="26">
        <v>3255.92</v>
      </c>
      <c r="E12" s="26">
        <v>1280.18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10147.140000000001</v>
      </c>
      <c r="AI12" s="26">
        <v>10148.75</v>
      </c>
      <c r="AJ12" s="69">
        <f>+AI12-AH12</f>
        <v>1.6099999999987631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230.25</v>
      </c>
      <c r="C15" s="23">
        <v>191.7</v>
      </c>
      <c r="D15" s="23">
        <v>264</v>
      </c>
      <c r="E15" s="23">
        <v>47.5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733.45</v>
      </c>
    </row>
    <row r="16" spans="1:36" s="32" customFormat="1" x14ac:dyDescent="0.25">
      <c r="A16" s="30" t="s">
        <v>20</v>
      </c>
      <c r="B16" s="31">
        <v>63</v>
      </c>
      <c r="C16" s="31">
        <v>111</v>
      </c>
      <c r="D16" s="31">
        <v>144</v>
      </c>
      <c r="E16" s="31">
        <v>58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376</v>
      </c>
      <c r="AJ16" s="70"/>
    </row>
    <row r="17" spans="1:36" s="47" customFormat="1" x14ac:dyDescent="0.25">
      <c r="A17" s="46" t="s">
        <v>27</v>
      </c>
      <c r="B17" s="22">
        <f>B16*$B$8</f>
        <v>286.64999999999998</v>
      </c>
      <c r="C17" s="22">
        <f>C16*$B$8</f>
        <v>505.04999999999995</v>
      </c>
      <c r="D17" s="22">
        <f t="shared" ref="D17:AG17" si="2">D16*$B$8</f>
        <v>655.19999999999993</v>
      </c>
      <c r="E17" s="22">
        <f t="shared" si="2"/>
        <v>263.89999999999998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1710.7999999999997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63</v>
      </c>
      <c r="C22" s="20">
        <f t="shared" ref="C22:AG23" si="5">+C16+C18+C20</f>
        <v>111</v>
      </c>
      <c r="D22" s="20">
        <f t="shared" si="5"/>
        <v>144</v>
      </c>
      <c r="E22" s="20">
        <f t="shared" si="5"/>
        <v>58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376</v>
      </c>
    </row>
    <row r="23" spans="1:36" s="47" customFormat="1" x14ac:dyDescent="0.25">
      <c r="A23" s="48" t="s">
        <v>26</v>
      </c>
      <c r="B23" s="19">
        <f>+B17+B19+B21</f>
        <v>286.64999999999998</v>
      </c>
      <c r="C23" s="19">
        <f t="shared" si="5"/>
        <v>505.04999999999995</v>
      </c>
      <c r="D23" s="19">
        <f t="shared" si="5"/>
        <v>655.19999999999993</v>
      </c>
      <c r="E23" s="19">
        <f t="shared" si="5"/>
        <v>263.89999999999998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1710.7999999999997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23.86</v>
      </c>
      <c r="C40" s="36"/>
      <c r="D40" s="36"/>
      <c r="E40" s="36">
        <v>22.4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46.26</v>
      </c>
    </row>
    <row r="41" spans="1:34" s="47" customFormat="1" x14ac:dyDescent="0.25">
      <c r="A41" s="46" t="s">
        <v>44</v>
      </c>
      <c r="B41" s="22">
        <f>B40*$B$8</f>
        <v>108.56299999999999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101.91999999999999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210.48299999999998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23.86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22.4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46.26</v>
      </c>
    </row>
    <row r="47" spans="1:34" s="47" customFormat="1" x14ac:dyDescent="0.25">
      <c r="A47" s="48" t="s">
        <v>48</v>
      </c>
      <c r="B47" s="19">
        <f>+B41+B43+B45</f>
        <v>108.56299999999999</v>
      </c>
      <c r="C47" s="19">
        <f t="shared" si="19"/>
        <v>0</v>
      </c>
      <c r="D47" s="19">
        <f t="shared" si="19"/>
        <v>0</v>
      </c>
      <c r="E47" s="19">
        <f t="shared" si="19"/>
        <v>101.91999999999999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210.48299999999998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683.28</v>
      </c>
      <c r="C49" s="44">
        <v>827.11</v>
      </c>
      <c r="D49" s="44">
        <v>1033.49</v>
      </c>
      <c r="E49" s="44">
        <v>291.47000000000003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2835.3500000000004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1477.24</v>
      </c>
      <c r="C53" s="44">
        <v>1302.8800000000001</v>
      </c>
      <c r="D53" s="44">
        <v>1304.22</v>
      </c>
      <c r="E53" s="44">
        <v>563.91999999999996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4648.26</v>
      </c>
    </row>
    <row r="54" spans="1:34" x14ac:dyDescent="0.25">
      <c r="A54" s="17" t="s">
        <v>114</v>
      </c>
      <c r="B54" s="44"/>
      <c r="C54" s="44"/>
      <c r="D54" s="44"/>
      <c r="E54" s="44">
        <v>12.33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12.33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2785.9830000000002</v>
      </c>
      <c r="C64" s="53">
        <f t="shared" ref="C64:AG64" si="21">+C15+C23+C31+C39+C47+C48+C49+C50+C51+C52+C53+C54+C55+C56+C57+C58+C59+C60+C61+C62+C63</f>
        <v>2826.7400000000002</v>
      </c>
      <c r="D64" s="53">
        <f t="shared" si="21"/>
        <v>3256.91</v>
      </c>
      <c r="E64" s="53">
        <f t="shared" si="21"/>
        <v>1281.04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10150.672999999999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2785.01</v>
      </c>
      <c r="C67" s="57">
        <f t="shared" ref="C67:L67" si="23">C12</f>
        <v>2826.03</v>
      </c>
      <c r="D67" s="57">
        <f t="shared" si="23"/>
        <v>3255.92</v>
      </c>
      <c r="E67" s="57">
        <f t="shared" si="23"/>
        <v>1280.18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10147.140000000001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2785.01</v>
      </c>
      <c r="C69" s="59">
        <f t="shared" ref="C69:AG69" si="25">+C67+C68</f>
        <v>2826.03</v>
      </c>
      <c r="D69" s="59">
        <f t="shared" si="25"/>
        <v>3255.92</v>
      </c>
      <c r="E69" s="59">
        <f t="shared" si="25"/>
        <v>1280.18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10147.140000000001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0.97299999999995634</v>
      </c>
      <c r="C70" s="57">
        <f t="shared" si="26"/>
        <v>0.71000000000003638</v>
      </c>
      <c r="D70" s="57">
        <f t="shared" si="26"/>
        <v>0.98999999999978172</v>
      </c>
      <c r="E70" s="57">
        <f t="shared" si="26"/>
        <v>0.85999999999989996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3.5329999999996744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680.06</v>
      </c>
      <c r="C12" s="26">
        <v>1431.55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2111.6099999999997</v>
      </c>
      <c r="AI12" s="26">
        <v>2111.61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13.5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13.5</v>
      </c>
      <c r="AI13" s="26"/>
      <c r="AJ13" s="69">
        <f>+AI13-AH13</f>
        <v>-13.5</v>
      </c>
    </row>
    <row r="14" spans="1:36" ht="19.5" customHeight="1" x14ac:dyDescent="0.25">
      <c r="A14" s="25" t="s">
        <v>118</v>
      </c>
      <c r="B14" s="26">
        <v>18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18</v>
      </c>
      <c r="AI14" s="26"/>
      <c r="AJ14" s="69">
        <f>+AI14-AH14</f>
        <v>-18</v>
      </c>
    </row>
    <row r="15" spans="1:36" x14ac:dyDescent="0.25">
      <c r="A15" s="13" t="s">
        <v>0</v>
      </c>
      <c r="B15" s="23">
        <v>2</v>
      </c>
      <c r="C15" s="23">
        <v>26.5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28.5</v>
      </c>
    </row>
    <row r="16" spans="1:36" s="32" customFormat="1" x14ac:dyDescent="0.25">
      <c r="A16" s="30" t="s">
        <v>20</v>
      </c>
      <c r="B16" s="31">
        <v>97</v>
      </c>
      <c r="C16" s="31">
        <v>134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231</v>
      </c>
      <c r="AJ16" s="70"/>
    </row>
    <row r="17" spans="1:36" s="47" customFormat="1" x14ac:dyDescent="0.25">
      <c r="A17" s="46" t="s">
        <v>27</v>
      </c>
      <c r="B17" s="22">
        <f>B16*$B$8</f>
        <v>441.34999999999997</v>
      </c>
      <c r="C17" s="22">
        <f>C16*$B$8</f>
        <v>609.69999999999993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1051.05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97</v>
      </c>
      <c r="C22" s="20">
        <f t="shared" ref="C22:AG23" si="5">+C16+C18+C20</f>
        <v>134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231</v>
      </c>
    </row>
    <row r="23" spans="1:36" s="47" customFormat="1" x14ac:dyDescent="0.25">
      <c r="A23" s="48" t="s">
        <v>26</v>
      </c>
      <c r="B23" s="19">
        <f>+B17+B19+B21</f>
        <v>441.34999999999997</v>
      </c>
      <c r="C23" s="19">
        <f t="shared" si="5"/>
        <v>609.69999999999993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1051.05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17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77.349999999999994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77.349999999999994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17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77.349999999999994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77.349999999999994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114.67</v>
      </c>
      <c r="C49" s="44">
        <v>627.47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742.14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155.16999999999999</v>
      </c>
      <c r="C53" s="44">
        <v>91.85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247.01999999999998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713.18999999999994</v>
      </c>
      <c r="C64" s="53">
        <f t="shared" ref="C64:AG64" si="21">+C15+C23+C31+C39+C47+C48+C49+C50+C51+C52+C53+C54+C55+C56+C57+C58+C59+C60+C61+C62+C63</f>
        <v>1432.87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2146.06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680.06</v>
      </c>
      <c r="C67" s="57">
        <f t="shared" ref="C67:L67" si="23">C12</f>
        <v>1431.55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2111.6099999999997</v>
      </c>
    </row>
    <row r="68" spans="1:34" s="47" customFormat="1" x14ac:dyDescent="0.25">
      <c r="A68" s="58" t="s">
        <v>93</v>
      </c>
      <c r="B68" s="59">
        <f t="shared" ref="B68:AG68" si="24">+B13+B14</f>
        <v>31.5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31.5</v>
      </c>
    </row>
    <row r="69" spans="1:34" s="47" customFormat="1" x14ac:dyDescent="0.25">
      <c r="A69" s="58" t="s">
        <v>94</v>
      </c>
      <c r="B69" s="59">
        <f>+B67+B68</f>
        <v>711.56</v>
      </c>
      <c r="C69" s="59">
        <f t="shared" ref="C69:AG69" si="25">+C67+C68</f>
        <v>1431.55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2143.1099999999997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1.6299999999999955</v>
      </c>
      <c r="C70" s="57">
        <f t="shared" si="26"/>
        <v>1.3199999999999363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2.9499999999999318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6" activePane="bottomRight" state="frozen"/>
      <selection pane="topRight" activeCell="B1" sqref="B1"/>
      <selection pane="bottomLeft" activeCell="A5" sqref="A5"/>
      <selection pane="bottomRight" activeCell="D75" sqref="D7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676.51</v>
      </c>
      <c r="C12" s="26">
        <v>13.76</v>
      </c>
      <c r="D12" s="26">
        <v>1400.87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2091.14</v>
      </c>
      <c r="AI12" s="26"/>
      <c r="AJ12" s="69">
        <f>+AI12-AH12</f>
        <v>-2091.14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5.2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5.2</v>
      </c>
    </row>
    <row r="16" spans="1:36" s="32" customFormat="1" x14ac:dyDescent="0.25">
      <c r="A16" s="30" t="s">
        <v>20</v>
      </c>
      <c r="B16" s="31">
        <v>54</v>
      </c>
      <c r="C16" s="31">
        <v>2</v>
      </c>
      <c r="D16" s="31">
        <v>177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233</v>
      </c>
      <c r="AJ16" s="70"/>
    </row>
    <row r="17" spans="1:36" s="47" customFormat="1" x14ac:dyDescent="0.25">
      <c r="A17" s="46" t="s">
        <v>27</v>
      </c>
      <c r="B17" s="22">
        <f>B16*$B$8</f>
        <v>247.85999999999999</v>
      </c>
      <c r="C17" s="22">
        <f>C16*$B$8</f>
        <v>9.18</v>
      </c>
      <c r="D17" s="22">
        <f t="shared" ref="D17:AG17" si="2">D16*$B$8</f>
        <v>812.43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1069.4699999999998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54</v>
      </c>
      <c r="C22" s="20">
        <f t="shared" ref="C22:AG23" si="5">+C16+C18+C20</f>
        <v>2</v>
      </c>
      <c r="D22" s="20">
        <f t="shared" si="5"/>
        <v>177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233</v>
      </c>
    </row>
    <row r="23" spans="1:36" s="47" customFormat="1" x14ac:dyDescent="0.25">
      <c r="A23" s="48" t="s">
        <v>26</v>
      </c>
      <c r="B23" s="19">
        <f>+B17+B19+B21</f>
        <v>247.85999999999999</v>
      </c>
      <c r="C23" s="19">
        <f t="shared" si="5"/>
        <v>9.18</v>
      </c>
      <c r="D23" s="19">
        <f t="shared" si="5"/>
        <v>812.43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1069.4699999999998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341.54</v>
      </c>
      <c r="C49" s="44"/>
      <c r="D49" s="44">
        <v>380.06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721.6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85.19</v>
      </c>
      <c r="C53" s="44"/>
      <c r="D53" s="44">
        <v>325.67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410.86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679.79</v>
      </c>
      <c r="C64" s="53">
        <f t="shared" ref="C64:AG64" si="21">+C15+C23+C31+C39+C47+C48+C49+C50+C51+C52+C53+C54+C55+C56+C57+C58+C59+C60+C61+C62+C63</f>
        <v>9.18</v>
      </c>
      <c r="D64" s="53">
        <f t="shared" si="21"/>
        <v>1518.16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2207.13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676.51</v>
      </c>
      <c r="C67" s="57">
        <f t="shared" ref="C67:L67" si="23">C12</f>
        <v>13.76</v>
      </c>
      <c r="D67" s="57">
        <f t="shared" si="23"/>
        <v>1400.87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2091.14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676.51</v>
      </c>
      <c r="C69" s="59">
        <f t="shared" ref="C69:AG69" si="25">+C67+C68</f>
        <v>13.76</v>
      </c>
      <c r="D69" s="59">
        <f t="shared" si="25"/>
        <v>1400.87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2091.14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3.2799999999999727</v>
      </c>
      <c r="C70" s="57">
        <f t="shared" si="26"/>
        <v>-4.58</v>
      </c>
      <c r="D70" s="57">
        <f t="shared" si="26"/>
        <v>117.29000000000019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115.99000000000017</v>
      </c>
    </row>
    <row r="71" spans="1:34" ht="96" customHeight="1" x14ac:dyDescent="0.25">
      <c r="A71" s="77" t="s">
        <v>96</v>
      </c>
      <c r="B71" s="14"/>
      <c r="C71" s="14" t="s">
        <v>140</v>
      </c>
      <c r="D71" s="14" t="s">
        <v>133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121</v>
      </c>
      <c r="D72" s="12" t="s">
        <v>142</v>
      </c>
      <c r="AH72" s="47"/>
    </row>
    <row r="73" spans="1:34" x14ac:dyDescent="0.25">
      <c r="C73" s="12" t="s">
        <v>141</v>
      </c>
      <c r="D73" s="12" t="s">
        <v>143</v>
      </c>
      <c r="AH73" s="47"/>
    </row>
    <row r="74" spans="1:34" x14ac:dyDescent="0.25">
      <c r="D74" s="12" t="s">
        <v>144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C50" activePane="bottomRight" state="frozen"/>
      <selection pane="topRight" activeCell="B1" sqref="B1"/>
      <selection pane="bottomLeft" activeCell="A5" sqref="A5"/>
      <selection pane="bottomRight" activeCell="H50" sqref="H5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</v>
      </c>
      <c r="C8" s="1" t="s">
        <v>38</v>
      </c>
      <c r="D8" s="2">
        <v>4.55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56</v>
      </c>
      <c r="E11" s="5" t="s">
        <v>55</v>
      </c>
      <c r="F11" s="5" t="s">
        <v>58</v>
      </c>
      <c r="G11" s="5" t="s">
        <v>59</v>
      </c>
      <c r="H11" s="5" t="s">
        <v>60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2424.88</v>
      </c>
      <c r="C12" s="26">
        <v>1400.12</v>
      </c>
      <c r="D12" s="26">
        <v>1662.53</v>
      </c>
      <c r="E12" s="26">
        <v>1653.86</v>
      </c>
      <c r="F12" s="26">
        <v>2331.09</v>
      </c>
      <c r="G12" s="26">
        <v>744.28</v>
      </c>
      <c r="H12" s="26">
        <v>592.89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10809.65</v>
      </c>
      <c r="AI12" s="26"/>
      <c r="AJ12" s="69">
        <f>+AI12-AH12</f>
        <v>-10809.65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82.7</v>
      </c>
      <c r="C15" s="23">
        <v>29.8</v>
      </c>
      <c r="D15" s="23">
        <v>118</v>
      </c>
      <c r="E15" s="23">
        <v>17.600000000000001</v>
      </c>
      <c r="F15" s="23">
        <v>104</v>
      </c>
      <c r="G15" s="23">
        <v>76.5</v>
      </c>
      <c r="H15" s="23">
        <v>37.5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466.1</v>
      </c>
    </row>
    <row r="16" spans="1:36" s="32" customFormat="1" x14ac:dyDescent="0.25">
      <c r="A16" s="30" t="s">
        <v>20</v>
      </c>
      <c r="B16" s="31">
        <v>186</v>
      </c>
      <c r="C16" s="31">
        <v>118</v>
      </c>
      <c r="D16" s="31">
        <v>172</v>
      </c>
      <c r="E16" s="31">
        <v>81</v>
      </c>
      <c r="F16" s="31">
        <v>304</v>
      </c>
      <c r="G16" s="31">
        <v>59</v>
      </c>
      <c r="H16" s="31">
        <v>96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1016</v>
      </c>
      <c r="AJ16" s="70"/>
    </row>
    <row r="17" spans="1:36" s="47" customFormat="1" x14ac:dyDescent="0.25">
      <c r="A17" s="46" t="s">
        <v>27</v>
      </c>
      <c r="B17" s="22">
        <f>B16*$B$8</f>
        <v>846.3</v>
      </c>
      <c r="C17" s="22">
        <f>C16*$B$8</f>
        <v>536.9</v>
      </c>
      <c r="D17" s="22">
        <f t="shared" ref="D17:AG17" si="2">D16*$B$8</f>
        <v>782.6</v>
      </c>
      <c r="E17" s="22">
        <f t="shared" si="2"/>
        <v>368.55</v>
      </c>
      <c r="F17" s="22">
        <f t="shared" si="2"/>
        <v>1383.2</v>
      </c>
      <c r="G17" s="22">
        <f t="shared" si="2"/>
        <v>268.45</v>
      </c>
      <c r="H17" s="22">
        <f t="shared" si="2"/>
        <v>436.79999999999995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4622.8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186</v>
      </c>
      <c r="C22" s="20">
        <f t="shared" ref="C22:AG23" si="5">+C16+C18+C20</f>
        <v>118</v>
      </c>
      <c r="D22" s="20">
        <f t="shared" si="5"/>
        <v>172</v>
      </c>
      <c r="E22" s="20">
        <f t="shared" si="5"/>
        <v>81</v>
      </c>
      <c r="F22" s="20">
        <f t="shared" si="5"/>
        <v>304</v>
      </c>
      <c r="G22" s="20">
        <f t="shared" si="5"/>
        <v>59</v>
      </c>
      <c r="H22" s="20">
        <f t="shared" si="5"/>
        <v>96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1016</v>
      </c>
    </row>
    <row r="23" spans="1:36" s="47" customFormat="1" x14ac:dyDescent="0.25">
      <c r="A23" s="48" t="s">
        <v>26</v>
      </c>
      <c r="B23" s="19">
        <f>+B17+B19+B21</f>
        <v>846.3</v>
      </c>
      <c r="C23" s="19">
        <f t="shared" si="5"/>
        <v>536.9</v>
      </c>
      <c r="D23" s="19">
        <f t="shared" si="5"/>
        <v>782.6</v>
      </c>
      <c r="E23" s="19">
        <f t="shared" si="5"/>
        <v>368.55</v>
      </c>
      <c r="F23" s="19">
        <f t="shared" si="5"/>
        <v>1383.2</v>
      </c>
      <c r="G23" s="19">
        <f t="shared" si="5"/>
        <v>268.45</v>
      </c>
      <c r="H23" s="19">
        <f t="shared" si="5"/>
        <v>436.79999999999995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4622.8</v>
      </c>
    </row>
    <row r="24" spans="1:36" x14ac:dyDescent="0.25">
      <c r="A24" s="13" t="s">
        <v>28</v>
      </c>
      <c r="B24" s="34"/>
      <c r="C24" s="34"/>
      <c r="D24" s="34"/>
      <c r="E24" s="34"/>
      <c r="F24" s="34">
        <v>2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2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9.1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9.1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2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2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9.1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9.1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1016.9</v>
      </c>
      <c r="C49" s="44"/>
      <c r="D49" s="44"/>
      <c r="E49" s="44"/>
      <c r="F49" s="44"/>
      <c r="G49" s="44">
        <v>401.95</v>
      </c>
      <c r="H49" s="44">
        <v>121.17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1540.02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550.64</v>
      </c>
      <c r="D52" s="44">
        <v>477.32</v>
      </c>
      <c r="E52" s="44">
        <v>829.26</v>
      </c>
      <c r="F52" s="44">
        <v>518.23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2375.4499999999998</v>
      </c>
    </row>
    <row r="53" spans="1:34" x14ac:dyDescent="0.25">
      <c r="A53" s="17" t="s">
        <v>18</v>
      </c>
      <c r="B53" s="44">
        <v>422.56</v>
      </c>
      <c r="C53" s="44">
        <v>262.60000000000002</v>
      </c>
      <c r="D53" s="44">
        <v>286.43</v>
      </c>
      <c r="E53" s="44">
        <v>421.17</v>
      </c>
      <c r="F53" s="44">
        <v>271.58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1664.3400000000001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58.74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58.74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>
        <v>19.940000000000001</v>
      </c>
      <c r="D59" s="44"/>
      <c r="E59" s="44">
        <v>18.239999999999998</v>
      </c>
      <c r="F59" s="44">
        <v>50.13</v>
      </c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88.31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2427.1999999999998</v>
      </c>
      <c r="C64" s="53">
        <f t="shared" ref="C64:AG64" si="21">+C15+C23+C31+C39+C47+C48+C49+C50+C51+C52+C53+C54+C55+C56+C57+C58+C59+C60+C61+C62+C63</f>
        <v>1399.88</v>
      </c>
      <c r="D64" s="53">
        <f t="shared" si="21"/>
        <v>1664.3500000000001</v>
      </c>
      <c r="E64" s="53">
        <f t="shared" si="21"/>
        <v>1654.8200000000002</v>
      </c>
      <c r="F64" s="53">
        <f t="shared" si="21"/>
        <v>2336.2400000000002</v>
      </c>
      <c r="G64" s="53">
        <f t="shared" si="21"/>
        <v>746.9</v>
      </c>
      <c r="H64" s="53">
        <f t="shared" si="21"/>
        <v>595.46999999999991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10824.859999999999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2 N</v>
      </c>
      <c r="E66" s="55" t="str">
        <f t="shared" si="22"/>
        <v>CAJA 2 D</v>
      </c>
      <c r="F66" s="55" t="str">
        <f t="shared" si="22"/>
        <v>CAJA 3 N</v>
      </c>
      <c r="G66" s="55" t="str">
        <f t="shared" si="22"/>
        <v>CAJA 4 D</v>
      </c>
      <c r="H66" s="55" t="str">
        <f t="shared" si="22"/>
        <v>CAJA 4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2424.88</v>
      </c>
      <c r="C67" s="57">
        <f t="shared" ref="C67:L67" si="23">C12</f>
        <v>1400.12</v>
      </c>
      <c r="D67" s="57">
        <f t="shared" si="23"/>
        <v>1662.53</v>
      </c>
      <c r="E67" s="57">
        <f t="shared" si="23"/>
        <v>1653.86</v>
      </c>
      <c r="F67" s="57">
        <f t="shared" si="23"/>
        <v>2331.09</v>
      </c>
      <c r="G67" s="57">
        <f t="shared" si="23"/>
        <v>744.28</v>
      </c>
      <c r="H67" s="57">
        <f t="shared" si="23"/>
        <v>592.89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10809.65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2424.88</v>
      </c>
      <c r="C69" s="59">
        <f t="shared" ref="C69:AG69" si="25">+C67+C68</f>
        <v>1400.12</v>
      </c>
      <c r="D69" s="59">
        <f t="shared" si="25"/>
        <v>1662.53</v>
      </c>
      <c r="E69" s="59">
        <f t="shared" si="25"/>
        <v>1653.86</v>
      </c>
      <c r="F69" s="59">
        <f t="shared" si="25"/>
        <v>2331.09</v>
      </c>
      <c r="G69" s="59">
        <f t="shared" si="25"/>
        <v>744.28</v>
      </c>
      <c r="H69" s="59">
        <f t="shared" si="25"/>
        <v>592.89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10809.65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2.319999999999709</v>
      </c>
      <c r="C70" s="57">
        <f t="shared" si="26"/>
        <v>-0.23999999999978172</v>
      </c>
      <c r="D70" s="57">
        <f t="shared" si="26"/>
        <v>1.8200000000001637</v>
      </c>
      <c r="E70" s="57">
        <f t="shared" si="26"/>
        <v>0.96000000000026375</v>
      </c>
      <c r="F70" s="57">
        <f t="shared" si="26"/>
        <v>5.1500000000000909</v>
      </c>
      <c r="G70" s="57">
        <f t="shared" si="26"/>
        <v>2.6200000000000045</v>
      </c>
      <c r="H70" s="57">
        <f t="shared" si="26"/>
        <v>2.5799999999999272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15.210000000000377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BOVEDA-4</cp:lastModifiedBy>
  <cp:lastPrinted>2019-08-19T12:56:25Z</cp:lastPrinted>
  <dcterms:created xsi:type="dcterms:W3CDTF">2013-07-24T18:56:16Z</dcterms:created>
  <dcterms:modified xsi:type="dcterms:W3CDTF">2022-02-04T15:29:56Z</dcterms:modified>
</cp:coreProperties>
</file>