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FEBRERO 2022\"/>
    </mc:Choice>
  </mc:AlternateContent>
  <xr:revisionPtr revIDLastSave="0" documentId="13_ncr:1_{C55C21B8-1294-4493-8B7E-84A2465D799A}" xr6:coauthVersionLast="47" xr6:coauthVersionMax="47" xr10:uidLastSave="{00000000-0000-0000-0000-000000000000}"/>
  <bookViews>
    <workbookView xWindow="-120" yWindow="-120" windowWidth="15600" windowHeight="11160" firstSheet="5" activeTab="7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C69" i="149"/>
  <c r="AH69" i="149" s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G64" i="149" l="1"/>
  <c r="AG70" i="149" s="1"/>
  <c r="Y64" i="149"/>
  <c r="Y70" i="149" s="1"/>
  <c r="Q64" i="149"/>
  <c r="Q70" i="149" s="1"/>
  <c r="I64" i="149"/>
  <c r="I70" i="149" s="1"/>
  <c r="AH23" i="149"/>
  <c r="F11" i="145" s="1"/>
  <c r="B64" i="149"/>
  <c r="AH23" i="151"/>
  <c r="H11" i="145" s="1"/>
  <c r="AA64" i="151"/>
  <c r="AA70" i="151" s="1"/>
  <c r="S64" i="151"/>
  <c r="S70" i="151" s="1"/>
  <c r="K64" i="151"/>
  <c r="K70" i="151" s="1"/>
  <c r="C64" i="151"/>
  <c r="C70" i="151" s="1"/>
  <c r="B64" i="150"/>
  <c r="B70" i="150" s="1"/>
  <c r="Y64" i="150"/>
  <c r="Y70" i="150" s="1"/>
  <c r="I64" i="150"/>
  <c r="I70" i="150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B69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V35" i="40"/>
  <c r="W35" i="40"/>
  <c r="W39" i="40" s="1"/>
  <c r="X35" i="40"/>
  <c r="Y35" i="40"/>
  <c r="Z35" i="40"/>
  <c r="AA35" i="40"/>
  <c r="AA39" i="40" s="1"/>
  <c r="AB35" i="40"/>
  <c r="AB39" i="40" s="1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Z39" i="40"/>
  <c r="X47" i="40"/>
  <c r="AC39" i="40"/>
  <c r="AF39" i="40"/>
  <c r="X39" i="40"/>
  <c r="AF47" i="40"/>
  <c r="AG39" i="40"/>
  <c r="Y39" i="40"/>
  <c r="AD23" i="40"/>
  <c r="AD64" i="40" s="1"/>
  <c r="AD70" i="40" s="1"/>
  <c r="Z23" i="40"/>
  <c r="Z64" i="40" s="1"/>
  <c r="Z70" i="40" s="1"/>
  <c r="V23" i="40"/>
  <c r="T47" i="40"/>
  <c r="AD47" i="40"/>
  <c r="Z47" i="40"/>
  <c r="V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Y64" i="40"/>
  <c r="Y70" i="40" s="1"/>
  <c r="V64" i="40"/>
  <c r="B67" i="40"/>
  <c r="B22" i="40"/>
  <c r="M33" i="40"/>
  <c r="N33" i="40"/>
  <c r="O33" i="40"/>
  <c r="O39" i="40" s="1"/>
  <c r="P33" i="40"/>
  <c r="Q33" i="40"/>
  <c r="R33" i="40"/>
  <c r="S33" i="40"/>
  <c r="M35" i="40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E68" i="40"/>
  <c r="F68" i="40"/>
  <c r="G68" i="40"/>
  <c r="H68" i="40"/>
  <c r="I68" i="40"/>
  <c r="J68" i="40"/>
  <c r="K68" i="40"/>
  <c r="L68" i="40"/>
  <c r="H69" i="40"/>
  <c r="L69" i="40"/>
  <c r="B68" i="40"/>
  <c r="C17" i="40"/>
  <c r="I69" i="40" l="1"/>
  <c r="K69" i="40"/>
  <c r="G69" i="40"/>
  <c r="R47" i="40"/>
  <c r="N47" i="40"/>
  <c r="D69" i="40"/>
  <c r="V70" i="40"/>
  <c r="X64" i="40"/>
  <c r="X70" i="40" s="1"/>
  <c r="AF64" i="40"/>
  <c r="AF70" i="40" s="1"/>
  <c r="M39" i="40"/>
  <c r="E69" i="40"/>
  <c r="P47" i="40"/>
  <c r="AE64" i="40"/>
  <c r="AE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Q23" i="40"/>
  <c r="P23" i="40"/>
  <c r="O23" i="40"/>
  <c r="O64" i="40" s="1"/>
  <c r="O70" i="40" s="1"/>
  <c r="N23" i="40"/>
  <c r="M23" i="40"/>
  <c r="R64" i="40" l="1"/>
  <c r="R70" i="40" s="1"/>
  <c r="S64" i="40"/>
  <c r="S70" i="40" s="1"/>
  <c r="P64" i="40"/>
  <c r="P70" i="40" s="1"/>
  <c r="M64" i="40"/>
  <c r="M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C35" i="40"/>
  <c r="D35" i="40"/>
  <c r="E35" i="40"/>
  <c r="E39" i="40" s="1"/>
  <c r="F35" i="40"/>
  <c r="G35" i="40"/>
  <c r="H35" i="40"/>
  <c r="H39" i="40" s="1"/>
  <c r="I35" i="40"/>
  <c r="I39" i="40" s="1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C31" i="40" s="1"/>
  <c r="D29" i="40"/>
  <c r="E29" i="40"/>
  <c r="F29" i="40"/>
  <c r="G29" i="40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G23" i="40"/>
  <c r="C30" i="40"/>
  <c r="D30" i="40"/>
  <c r="E30" i="40"/>
  <c r="F30" i="40"/>
  <c r="G30" i="40"/>
  <c r="H30" i="40"/>
  <c r="I30" i="40"/>
  <c r="J30" i="40"/>
  <c r="K30" i="40"/>
  <c r="L30" i="40"/>
  <c r="E31" i="40"/>
  <c r="G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G47" i="40"/>
  <c r="K47" i="40"/>
  <c r="B38" i="40"/>
  <c r="K23" i="40" l="1"/>
  <c r="J39" i="40"/>
  <c r="E23" i="40"/>
  <c r="E64" i="40" s="1"/>
  <c r="E70" i="40" s="1"/>
  <c r="L39" i="40"/>
  <c r="D39" i="40"/>
  <c r="I47" i="40"/>
  <c r="E47" i="40"/>
  <c r="I23" i="40"/>
  <c r="AH19" i="40"/>
  <c r="B7" i="145" s="1"/>
  <c r="J7" i="145" s="1"/>
  <c r="L31" i="40"/>
  <c r="H31" i="40"/>
  <c r="D31" i="40"/>
  <c r="D64" i="40" s="1"/>
  <c r="D70" i="40" s="1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<sst xmlns="http://schemas.openxmlformats.org/spreadsheetml/2006/main" count="762" uniqueCount="144">
  <si>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</si>
  <si>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</si>
  <si>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</si>
  <si>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</si>
  <si>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</si>
  <si>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</si>
  <si>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</si>
  <si>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</si>
  <si>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</si>
  <si>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</si>
  <si>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</si>
  <si>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</si>
  <si>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</si>
  <si>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</si>
  <si>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</si>
  <si>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</si>
  <si>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</si>
  <si>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</si>
  <si>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</si>
  <si>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</si>
  <si>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</si>
  <si>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</si>
  <si>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</si>
  <si>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</si>
  <si>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</si>
  <si>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</si>
  <si>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</si>
  <si>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</si>
  <si>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</si>
  <si>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</si>
  <si>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</si>
  <si>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</si>
  <si>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</si>
  <si>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</si>
  <si>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</si>
  <si>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</si>
  <si>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</si>
  <si>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</si>
  <si>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</si>
  <si>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</si>
  <si>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</si>
  <si>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</si>
  <si>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</si>
  <si>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</si>
  <si>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</si>
  <si>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</si>
  <si>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</si>
  <si>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</si>
  <si>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</si>
  <si>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</si>
  <si>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</si>
  <si>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</si>
  <si>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</si>
  <si>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</si>
  <si>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</si>
  <si>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</si>
  <si>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</si>
  <si>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</si>
  <si>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</si>
  <si>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</si>
  <si>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</si>
  <si>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</si>
  <si>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</si>
  <si>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</si>
  <si>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</si>
  <si>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</si>
  <si>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</si>
  <si>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</si>
  <si>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</si>
  <si>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</si>
  <si>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</si>
  <si>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</si>
  <si>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</si>
  <si>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</si>
  <si>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</si>
  <si>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</si>
  <si>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</si>
  <si>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</si>
  <si>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</si>
  <si>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</si>
  <si>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</si>
  <si>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</si>
  <si>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</si>
  <si>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</si>
  <si>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</si>
  <si>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</si>
  <si>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</si>
  <si>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</si>
  <si>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</si>
  <si>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</si>
  <si>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</si>
  <si>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</si>
  <si>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</si>
  <si>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</si>
  <si>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</si>
  <si>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</si>
  <si>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</si>
  <si>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</si>
  <si>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</si>
  <si>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</si>
  <si>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</si>
  <si>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</si>
  <si>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</si>
  <si>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</si>
  <si>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</si>
  <si>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</si>
  <si>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</si>
  <si>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</si>
  <si>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</si>
  <si>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</si>
  <si>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</si>
  <si>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</si>
  <si>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</si>
  <si>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</si>
  <si>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</si>
  <si>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</si>
  <si>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</si>
  <si>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</si>
  <si>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</si>
  <si>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</si>
  <si>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</si>
  <si>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31.00F/C</t>
  </si>
  <si>
    <t>6.60F/C</t>
  </si>
  <si>
    <t>NOTA A CREDITO 12$</t>
  </si>
  <si>
    <t>7.00F/C</t>
  </si>
  <si>
    <t>MAL REGISTRO DE PAYPAL</t>
  </si>
  <si>
    <t>POR DÓLAR</t>
  </si>
  <si>
    <t xml:space="preserve">PUNTO PROVINCIAL </t>
  </si>
  <si>
    <t>PREVENTIVO</t>
  </si>
  <si>
    <t>34.00F/C</t>
  </si>
  <si>
    <t>59.50F/C</t>
  </si>
  <si>
    <t>6.80F/C</t>
  </si>
  <si>
    <t>SOBRANTE DE 10$</t>
  </si>
  <si>
    <t>MAL REGISTRO DE 1$</t>
  </si>
  <si>
    <t xml:space="preserve">FALTANTE ES SOBRANTE DEL DIA </t>
  </si>
  <si>
    <t>FALTANTE DE 5$</t>
  </si>
  <si>
    <t>40.30F/C</t>
  </si>
  <si>
    <t>INTERCAMBIO DE 35$ POR</t>
  </si>
  <si>
    <t>EUROS</t>
  </si>
  <si>
    <t>3.00F/C</t>
  </si>
  <si>
    <t>NOTA A CREDITO 3$</t>
  </si>
  <si>
    <t>03.02.22</t>
  </si>
  <si>
    <t>29.80F/C</t>
  </si>
  <si>
    <t>27.00F/C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</si>
</sst>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46843.55</v>
      </c>
      <c r="C2" s="43">
        <f>MODELO!AH12</f>
        <v>20536.410000000003</v>
      </c>
      <c r="D2" s="43">
        <f>EXQUISITECES!AH12</f>
        <v>7319.34</v>
      </c>
      <c r="E2" s="43">
        <f>HOYADA!AH12</f>
        <v>7027.2</v>
      </c>
      <c r="F2" s="43">
        <f>FARMASTOP!AH12</f>
        <v>2358.4499999999998</v>
      </c>
      <c r="G2" s="43">
        <f>BOCAS!AH12</f>
        <v>2103.87</v>
      </c>
      <c r="H2" s="43">
        <f>LAGUNETICA!AH12</f>
        <v>11759.29</v>
      </c>
      <c r="I2" s="43">
        <f>SANANTONIO!AH12</f>
        <v>0</v>
      </c>
      <c r="J2" s="43">
        <f>SUM(B2:I2)</f>
        <v>97948.109999999986</v>
      </c>
    </row>
    <row r="3" spans="1:10" x14ac:dyDescent="0.25">
      <c r="A3" s="46" t="s">
        <v>0</v>
      </c>
      <c r="B3" s="43">
        <f>AUTOMERCADO!AH15</f>
        <v>560.84999999999991</v>
      </c>
      <c r="C3" s="43">
        <f>MODELO!AH15</f>
        <v>427.59999999999997</v>
      </c>
      <c r="D3" s="43">
        <f>EXQUISITECES!AH15</f>
        <v>332.6</v>
      </c>
      <c r="E3" s="43">
        <f>HOYADA!AH15</f>
        <v>517</v>
      </c>
      <c r="F3" s="43">
        <f>FARMASTOP!AH15</f>
        <v>21.5</v>
      </c>
      <c r="G3" s="43">
        <f>BOCAS!AH15</f>
        <v>52</v>
      </c>
      <c r="H3" s="43">
        <f>LAGUNETICA!AH15</f>
        <v>421.7</v>
      </c>
      <c r="I3" s="43">
        <f>SANANTONIO!AH15</f>
        <v>0</v>
      </c>
      <c r="J3" s="43">
        <f t="shared" ref="J3:J52" si="0">SUM(B3:I3)</f>
        <v>2333.2499999999995</v>
      </c>
    </row>
    <row r="4" spans="1:10" x14ac:dyDescent="0.25">
      <c r="A4" s="73" t="s">
        <v>20</v>
      </c>
      <c r="B4" s="43">
        <f>AUTOMERCADO!AH16</f>
        <v>5219</v>
      </c>
      <c r="C4" s="43">
        <f>MODELO!AH16</f>
        <v>2024</v>
      </c>
      <c r="D4" s="43">
        <f>EXQUISITECES!AH16</f>
        <v>486</v>
      </c>
      <c r="E4" s="43">
        <f>HOYADA!AH16</f>
        <v>436</v>
      </c>
      <c r="F4" s="43">
        <f>FARMASTOP!AH16</f>
        <v>193</v>
      </c>
      <c r="G4" s="43">
        <f>BOCAS!AH16</f>
        <v>271</v>
      </c>
      <c r="H4" s="43">
        <f>LAGUNETICA!AH16</f>
        <v>1111</v>
      </c>
      <c r="I4" s="43">
        <f>SANANTONIO!AH16</f>
        <v>0</v>
      </c>
      <c r="J4" s="43">
        <f t="shared" si="0"/>
        <v>9740</v>
      </c>
    </row>
    <row r="5" spans="1:10" x14ac:dyDescent="0.25">
      <c r="A5" s="46" t="s">
        <v>27</v>
      </c>
      <c r="B5" s="43">
        <f>AUTOMERCADO!AH17</f>
        <v>23642.07</v>
      </c>
      <c r="C5" s="43">
        <f>MODELO!AH17</f>
        <v>9168.7199999999993</v>
      </c>
      <c r="D5" s="43">
        <f>EXQUISITECES!AH17</f>
        <v>2201.58</v>
      </c>
      <c r="E5" s="43">
        <f>HOYADA!AH17</f>
        <v>1975.0800000000002</v>
      </c>
      <c r="F5" s="43">
        <f>FARMASTOP!AH17</f>
        <v>874.29000000000008</v>
      </c>
      <c r="G5" s="43">
        <f>BOCAS!AH17</f>
        <v>1243.8900000000001</v>
      </c>
      <c r="H5" s="43">
        <f>LAGUNETICA!AH17</f>
        <v>5032.8300000000008</v>
      </c>
      <c r="I5" s="43">
        <f>SANANTONIO!AH17</f>
        <v>0</v>
      </c>
      <c r="J5" s="43">
        <f t="shared" si="0"/>
        <v>44138.460000000006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5219</v>
      </c>
      <c r="C10" s="43">
        <f>MODELO!AH22</f>
        <v>2024</v>
      </c>
      <c r="D10" s="43">
        <f>EXQUISITECES!AH22</f>
        <v>486</v>
      </c>
      <c r="E10" s="43">
        <f>HOYADA!AH22</f>
        <v>436</v>
      </c>
      <c r="F10" s="43">
        <f>FARMASTOP!AH22</f>
        <v>193</v>
      </c>
      <c r="G10" s="43">
        <f>BOCAS!AH22</f>
        <v>271</v>
      </c>
      <c r="H10" s="43">
        <f>LAGUNETICA!AH22</f>
        <v>1111</v>
      </c>
      <c r="I10" s="43">
        <f>SANANTONIO!AH22</f>
        <v>0</v>
      </c>
      <c r="J10" s="43">
        <f t="shared" si="0"/>
        <v>9740</v>
      </c>
    </row>
    <row r="11" spans="1:10" x14ac:dyDescent="0.25">
      <c r="A11" s="48" t="s">
        <v>26</v>
      </c>
      <c r="B11" s="43">
        <f>AUTOMERCADO!AH23</f>
        <v>23642.07</v>
      </c>
      <c r="C11" s="43">
        <f>MODELO!AH23</f>
        <v>9168.7199999999993</v>
      </c>
      <c r="D11" s="43">
        <f>EXQUISITECES!AH23</f>
        <v>2201.58</v>
      </c>
      <c r="E11" s="43">
        <f>HOYADA!AH23</f>
        <v>1975.0800000000002</v>
      </c>
      <c r="F11" s="43">
        <f>FARMASTOP!AH23</f>
        <v>874.29000000000008</v>
      </c>
      <c r="G11" s="43">
        <f>BOCAS!AH23</f>
        <v>1243.8900000000001</v>
      </c>
      <c r="H11" s="43">
        <f>LAGUNETICA!AH23</f>
        <v>5032.8300000000008</v>
      </c>
      <c r="I11" s="43">
        <f>SANANTONIO!AH23</f>
        <v>0</v>
      </c>
      <c r="J11" s="43">
        <f t="shared" si="0"/>
        <v>44138.460000000006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50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226.5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226.5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50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226.5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226.5</v>
      </c>
    </row>
    <row r="20" spans="1:10" x14ac:dyDescent="0.25">
      <c r="A20" s="46" t="s">
        <v>34</v>
      </c>
      <c r="B20" s="43">
        <f>AUTOMERCADO!AH32</f>
        <v>374.78000000000003</v>
      </c>
      <c r="C20" s="43">
        <f>MODELO!AH32</f>
        <v>19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55.519999999999996</v>
      </c>
      <c r="H20" s="43">
        <f>LAGUNETICA!AH32</f>
        <v>0</v>
      </c>
      <c r="I20" s="43">
        <f>SANANTONIO!AH32</f>
        <v>0</v>
      </c>
      <c r="J20" s="43">
        <f t="shared" si="0"/>
        <v>449.3</v>
      </c>
    </row>
    <row r="21" spans="1:10" x14ac:dyDescent="0.25">
      <c r="A21" s="46" t="s">
        <v>35</v>
      </c>
      <c r="B21" s="43">
        <f>AUTOMERCADO!AH33</f>
        <v>1697.7534000000003</v>
      </c>
      <c r="C21" s="43">
        <f>MODELO!AH33</f>
        <v>86.070000000000007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254.83679999999998</v>
      </c>
      <c r="H21" s="43">
        <f>LAGUNETICA!AH33</f>
        <v>0</v>
      </c>
      <c r="I21" s="43">
        <f>SANANTONIO!AH33</f>
        <v>0</v>
      </c>
      <c r="J21" s="43">
        <f t="shared" si="0"/>
        <v>2038.6602000000003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374.78000000000003</v>
      </c>
      <c r="C26" s="43">
        <f>MODELO!AH38</f>
        <v>19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55.519999999999996</v>
      </c>
      <c r="H26" s="43">
        <f>LAGUNETICA!AH38</f>
        <v>0</v>
      </c>
      <c r="I26" s="43">
        <f>SANANTONIO!AH38</f>
        <v>0</v>
      </c>
      <c r="J26" s="43">
        <f t="shared" si="0"/>
        <v>449.3</v>
      </c>
    </row>
    <row r="27" spans="1:10" x14ac:dyDescent="0.25">
      <c r="A27" s="48" t="s">
        <v>42</v>
      </c>
      <c r="B27" s="43">
        <f>AUTOMERCADO!AH39</f>
        <v>1697.7534000000003</v>
      </c>
      <c r="C27" s="43">
        <f>MODELO!AH39</f>
        <v>86.070000000000007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254.83679999999998</v>
      </c>
      <c r="H27" s="43">
        <f>LAGUNETICA!AH39</f>
        <v>0</v>
      </c>
      <c r="I27" s="43">
        <f>SANANTONIO!AH39</f>
        <v>0</v>
      </c>
      <c r="J27" s="43">
        <f t="shared" si="0"/>
        <v>2038.6602000000003</v>
      </c>
    </row>
    <row r="28" spans="1:10" x14ac:dyDescent="0.25">
      <c r="A28" s="46" t="s">
        <v>43</v>
      </c>
      <c r="B28" s="43">
        <f>AUTOMERCADO!AH40</f>
        <v>355.03000000000003</v>
      </c>
      <c r="C28" s="43">
        <f>MODELO!AH40</f>
        <v>7.08</v>
      </c>
      <c r="D28" s="43">
        <f>EXQUISITECES!AH40</f>
        <v>0</v>
      </c>
      <c r="E28" s="43">
        <f>HOYADA!AH40</f>
        <v>9.0399999999999991</v>
      </c>
      <c r="F28" s="43">
        <f>FARMASTOP!AH40</f>
        <v>8.09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379.24</v>
      </c>
    </row>
    <row r="29" spans="1:10" x14ac:dyDescent="0.25">
      <c r="A29" s="46" t="s">
        <v>44</v>
      </c>
      <c r="B29" s="43">
        <f>AUTOMERCADO!AH41</f>
        <v>1608.2858999999999</v>
      </c>
      <c r="C29" s="43">
        <f>MODELO!AH41</f>
        <v>32.072400000000002</v>
      </c>
      <c r="D29" s="43">
        <f>EXQUISITECES!AH41</f>
        <v>0</v>
      </c>
      <c r="E29" s="43">
        <f>HOYADA!AH41</f>
        <v>40.9512</v>
      </c>
      <c r="F29" s="43">
        <f>FARMASTOP!AH41</f>
        <v>36.6477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1717.9571999999998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355.03000000000003</v>
      </c>
      <c r="C34" s="43">
        <f>MODELO!AH46</f>
        <v>7.08</v>
      </c>
      <c r="D34" s="43">
        <f>EXQUISITECES!AH46</f>
        <v>0</v>
      </c>
      <c r="E34" s="43">
        <f>HOYADA!AH46</f>
        <v>9.0399999999999991</v>
      </c>
      <c r="F34" s="43">
        <f>FARMASTOP!AH46</f>
        <v>8.09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379.24</v>
      </c>
    </row>
    <row r="35" spans="1:10" x14ac:dyDescent="0.25">
      <c r="A35" s="48" t="s">
        <v>48</v>
      </c>
      <c r="B35" s="43">
        <f>AUTOMERCADO!AH47</f>
        <v>1608.2858999999999</v>
      </c>
      <c r="C35" s="43">
        <f>MODELO!AH47</f>
        <v>32.072400000000002</v>
      </c>
      <c r="D35" s="43">
        <f>EXQUISITECES!AH47</f>
        <v>0</v>
      </c>
      <c r="E35" s="43">
        <f>HOYADA!AH47</f>
        <v>40.9512</v>
      </c>
      <c r="F35" s="43">
        <f>FARMASTOP!AH47</f>
        <v>36.6477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1717.9571999999998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15476.430000000004</v>
      </c>
      <c r="C37" s="43">
        <f>MODELO!AH49</f>
        <v>8726.75</v>
      </c>
      <c r="D37" s="43">
        <f>EXQUISITECES!AH49</f>
        <v>3701.75</v>
      </c>
      <c r="E37" s="43">
        <f>HOYADA!AH49</f>
        <v>2402.3000000000002</v>
      </c>
      <c r="F37" s="43">
        <f>FARMASTOP!AH49</f>
        <v>1342.23</v>
      </c>
      <c r="G37" s="43">
        <f>BOCAS!AH49</f>
        <v>493.18</v>
      </c>
      <c r="H37" s="43">
        <f>LAGUNETICA!AH49</f>
        <v>1198.08</v>
      </c>
      <c r="I37" s="43">
        <f>SANANTONIO!AH49</f>
        <v>0</v>
      </c>
      <c r="J37" s="43">
        <f t="shared" si="0"/>
        <v>33340.720000000001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3983.26</v>
      </c>
      <c r="I40" s="43">
        <f>SANANTONIO!AH52</f>
        <v>0</v>
      </c>
      <c r="J40" s="43">
        <f t="shared" si="0"/>
        <v>3983.26</v>
      </c>
    </row>
    <row r="41" spans="1:10" x14ac:dyDescent="0.25">
      <c r="A41" s="74" t="s">
        <v>18</v>
      </c>
      <c r="B41" s="43">
        <f>AUTOMERCADO!AH53</f>
        <v>3370.38</v>
      </c>
      <c r="C41" s="43">
        <f>MODELO!AH53</f>
        <v>1985.2</v>
      </c>
      <c r="D41" s="43">
        <f>EXQUISITECES!AH53</f>
        <v>722.75</v>
      </c>
      <c r="E41" s="43">
        <f>HOYADA!AH53</f>
        <v>2094.98</v>
      </c>
      <c r="F41" s="43">
        <f>FARMASTOP!AH53</f>
        <v>122.6</v>
      </c>
      <c r="G41" s="43">
        <f>BOCAS!AH53</f>
        <v>91.48</v>
      </c>
      <c r="H41" s="43">
        <f>LAGUNETICA!AH53</f>
        <v>1097.0700000000002</v>
      </c>
      <c r="I41" s="43">
        <f>SANANTONIO!AH53</f>
        <v>0</v>
      </c>
      <c r="J41" s="43">
        <f t="shared" si="0"/>
        <v>9484.4599999999991</v>
      </c>
    </row>
    <row r="42" spans="1:10" x14ac:dyDescent="0.25">
      <c r="A42" s="74" t="s">
        <v>114</v>
      </c>
      <c r="B42" s="43">
        <f>AUTOMERCADO!AH54</f>
        <v>16.399999999999999</v>
      </c>
      <c r="C42" s="43">
        <f>MODELO!AH54</f>
        <v>61.470000000000006</v>
      </c>
      <c r="D42" s="43">
        <f>EXQUISITECES!AH54</f>
        <v>0</v>
      </c>
      <c r="E42" s="43">
        <f>HOYADA!AH54</f>
        <v>6.34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84.210000000000008</v>
      </c>
    </row>
    <row r="43" spans="1:10" x14ac:dyDescent="0.25">
      <c r="A43" s="74" t="s">
        <v>52</v>
      </c>
      <c r="B43" s="43">
        <f>AUTOMERCADO!AH55</f>
        <v>679.49</v>
      </c>
      <c r="C43" s="43">
        <f>MODELO!AH55</f>
        <v>167.26</v>
      </c>
      <c r="D43" s="43">
        <f>EXQUISITECES!AH55</f>
        <v>145.07999999999998</v>
      </c>
      <c r="E43" s="43">
        <f>HOYADA!AH55</f>
        <v>0</v>
      </c>
      <c r="F43" s="43">
        <f>FARMASTOP!AH55</f>
        <v>48.01</v>
      </c>
      <c r="G43" s="43">
        <f>BOCAS!AH55</f>
        <v>0</v>
      </c>
      <c r="H43" s="43">
        <f>LAGUNETICA!AH55</f>
        <v>80.5</v>
      </c>
      <c r="I43" s="43">
        <f>SANANTONIO!AH55</f>
        <v>0</v>
      </c>
      <c r="J43" s="43">
        <f t="shared" si="0"/>
        <v>1120.3399999999999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47051.659299999999</v>
      </c>
      <c r="C52" s="75">
        <f>MODELO!AH64</f>
        <v>20655.142400000004</v>
      </c>
      <c r="D52" s="75">
        <f>EXQUISITECES!AH64</f>
        <v>7330.26</v>
      </c>
      <c r="E52" s="75">
        <f>HOYADA!AH64</f>
        <v>7036.6511999999993</v>
      </c>
      <c r="F52" s="75">
        <f>FARMASTOP!AH64</f>
        <v>2445.2777000000001</v>
      </c>
      <c r="G52" s="75">
        <f>BOCAS!AH64</f>
        <v>2135.3868000000002</v>
      </c>
      <c r="H52" s="75">
        <f>LAGUNETICA!AH64</f>
        <v>11813.439999999999</v>
      </c>
      <c r="I52" s="75">
        <f>SANANTONIO!AH64</f>
        <v>0</v>
      </c>
      <c r="J52" s="75">
        <f t="shared" si="0"/>
        <v>98467.8174</v>
      </c>
    </row>
    <row r="53" spans="1:10" x14ac:dyDescent="0.25">
      <c r="A53" s="56" t="s">
        <v>3</v>
      </c>
      <c r="B53" s="43">
        <f>B2</f>
        <v>46843.55</v>
      </c>
      <c r="C53" s="43">
        <f t="shared" ref="C53:I53" si="1">C2</f>
        <v>20536.410000000003</v>
      </c>
      <c r="D53" s="43">
        <f t="shared" si="1"/>
        <v>7319.34</v>
      </c>
      <c r="E53" s="43">
        <f t="shared" si="1"/>
        <v>7027.2</v>
      </c>
      <c r="F53" s="43">
        <f t="shared" si="1"/>
        <v>2358.4499999999998</v>
      </c>
      <c r="G53" s="43">
        <f t="shared" si="1"/>
        <v>2103.87</v>
      </c>
      <c r="H53" s="43">
        <f t="shared" si="1"/>
        <v>11759.29</v>
      </c>
      <c r="I53" s="43">
        <f t="shared" si="1"/>
        <v>0</v>
      </c>
      <c r="J53" s="43">
        <f>J2</f>
        <v>97948.109999999986</v>
      </c>
    </row>
    <row r="54" spans="1:10" x14ac:dyDescent="0.25">
      <c r="A54" s="58" t="s">
        <v>95</v>
      </c>
      <c r="B54" s="43">
        <f>+B52-B53</f>
        <v>208.10929999999644</v>
      </c>
      <c r="C54" s="43">
        <f t="shared" ref="C54:I54" si="2">+C52-C53</f>
        <v>118.73240000000078</v>
      </c>
      <c r="D54" s="43">
        <f t="shared" si="2"/>
        <v>10.920000000000073</v>
      </c>
      <c r="E54" s="43">
        <f t="shared" si="2"/>
        <v>9.4511999999995169</v>
      </c>
      <c r="F54" s="43">
        <f t="shared" si="2"/>
        <v>86.827700000000277</v>
      </c>
      <c r="G54" s="43">
        <f t="shared" si="2"/>
        <v>31.51680000000033</v>
      </c>
      <c r="H54" s="43">
        <f t="shared" si="2"/>
        <v>54.149999999997817</v>
      </c>
      <c r="I54" s="43">
        <f t="shared" si="2"/>
        <v>0</v>
      </c>
      <c r="J54" s="43">
        <f>+J52-J53</f>
        <v>519.70740000001388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75</v>
      </c>
      <c r="I11" s="5" t="s">
        <v>79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66</v>
      </c>
      <c r="P11" s="5" t="s">
        <v>68</v>
      </c>
      <c r="Q11" s="5" t="s">
        <v>76</v>
      </c>
      <c r="R11" s="5" t="s">
        <v>80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1656.58</v>
      </c>
      <c r="C12" s="26">
        <v>5157.9799999999996</v>
      </c>
      <c r="D12" s="26">
        <v>5478.8</v>
      </c>
      <c r="E12" s="26">
        <v>3631.19</v>
      </c>
      <c r="F12" s="26">
        <v>1121.19</v>
      </c>
      <c r="G12" s="26">
        <v>335.84</v>
      </c>
      <c r="H12" s="26">
        <v>66.569999999999993</v>
      </c>
      <c r="I12" s="26">
        <v>6.1</v>
      </c>
      <c r="J12" s="26">
        <v>2187.04</v>
      </c>
      <c r="K12" s="26">
        <v>3965.48</v>
      </c>
      <c r="L12" s="26">
        <v>1266.99</v>
      </c>
      <c r="M12" s="26">
        <v>5068.58</v>
      </c>
      <c r="N12" s="26">
        <v>4349.8900000000003</v>
      </c>
      <c r="O12" s="26">
        <v>6769.56</v>
      </c>
      <c r="P12" s="26">
        <v>4272.1099999999997</v>
      </c>
      <c r="Q12" s="26">
        <v>914.07</v>
      </c>
      <c r="R12" s="26">
        <v>595.58000000000004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46843.55</v>
      </c>
      <c r="AI12" s="26">
        <v>46843.519999999997</v>
      </c>
      <c r="AJ12" s="69">
        <f>+AI12-AH12</f>
        <v>-3.0000000006111804E-2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128.25</v>
      </c>
      <c r="C15" s="23"/>
      <c r="D15" s="23">
        <v>178.5</v>
      </c>
      <c r="E15" s="23">
        <v>41.5</v>
      </c>
      <c r="F15" s="23">
        <v>49.9</v>
      </c>
      <c r="G15" s="23"/>
      <c r="H15" s="23"/>
      <c r="I15" s="23"/>
      <c r="J15" s="23"/>
      <c r="K15" s="23">
        <v>6.7</v>
      </c>
      <c r="L15" s="23">
        <v>2</v>
      </c>
      <c r="M15" s="23"/>
      <c r="N15" s="23"/>
      <c r="O15" s="23">
        <v>23.2</v>
      </c>
      <c r="P15" s="23"/>
      <c r="Q15" s="23">
        <v>84.5</v>
      </c>
      <c r="R15" s="23">
        <v>46.3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560.84999999999991</v>
      </c>
    </row>
    <row r="16" spans="1:36" s="32" customFormat="1" x14ac:dyDescent="0.25">
      <c r="A16" s="30" t="s">
        <v>20</v>
      </c>
      <c r="B16" s="31">
        <v>76</v>
      </c>
      <c r="C16" s="31">
        <v>559</v>
      </c>
      <c r="D16" s="31">
        <v>767</v>
      </c>
      <c r="E16" s="31">
        <v>255</v>
      </c>
      <c r="F16" s="31">
        <v>144</v>
      </c>
      <c r="G16" s="31">
        <v>26</v>
      </c>
      <c r="H16" s="31">
        <v>10</v>
      </c>
      <c r="I16" s="31"/>
      <c r="J16" s="31">
        <v>157</v>
      </c>
      <c r="K16" s="31">
        <v>498</v>
      </c>
      <c r="L16" s="31">
        <v>92</v>
      </c>
      <c r="M16" s="31">
        <v>509</v>
      </c>
      <c r="N16" s="31">
        <v>508</v>
      </c>
      <c r="O16" s="31">
        <v>1018</v>
      </c>
      <c r="P16" s="31">
        <v>447</v>
      </c>
      <c r="Q16" s="31">
        <v>108</v>
      </c>
      <c r="R16" s="31">
        <v>45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5219</v>
      </c>
      <c r="AJ16" s="70"/>
    </row>
    <row r="17" spans="1:36" s="47" customFormat="1" x14ac:dyDescent="0.25">
      <c r="A17" s="46" t="s">
        <v>27</v>
      </c>
      <c r="B17" s="22">
        <f>B16*$B$8</f>
        <v>344.28000000000003</v>
      </c>
      <c r="C17" s="22">
        <f>C16*$B$8</f>
        <v>2532.27</v>
      </c>
      <c r="D17" s="22">
        <f t="shared" ref="D17:L17" si="2">D16*$B$8</f>
        <v>3474.51</v>
      </c>
      <c r="E17" s="22">
        <f t="shared" si="2"/>
        <v>1155.1500000000001</v>
      </c>
      <c r="F17" s="22">
        <f t="shared" si="2"/>
        <v>652.32000000000005</v>
      </c>
      <c r="G17" s="22">
        <f t="shared" si="2"/>
        <v>117.78</v>
      </c>
      <c r="H17" s="22">
        <f t="shared" si="2"/>
        <v>45.300000000000004</v>
      </c>
      <c r="I17" s="22">
        <f t="shared" si="2"/>
        <v>0</v>
      </c>
      <c r="J17" s="22">
        <f t="shared" si="2"/>
        <v>711.21</v>
      </c>
      <c r="K17" s="22">
        <f t="shared" si="2"/>
        <v>2255.94</v>
      </c>
      <c r="L17" s="22">
        <f t="shared" si="2"/>
        <v>416.76000000000005</v>
      </c>
      <c r="M17" s="22">
        <f t="shared" ref="M17:R17" si="3">M16*$B$8</f>
        <v>2305.77</v>
      </c>
      <c r="N17" s="22">
        <f t="shared" si="3"/>
        <v>2301.2400000000002</v>
      </c>
      <c r="O17" s="22">
        <f t="shared" si="3"/>
        <v>4611.54</v>
      </c>
      <c r="P17" s="22">
        <f t="shared" si="3"/>
        <v>2024.91</v>
      </c>
      <c r="Q17" s="22">
        <f t="shared" si="3"/>
        <v>489.24</v>
      </c>
      <c r="R17" s="22">
        <f t="shared" si="3"/>
        <v>203.85000000000002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23642.07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76</v>
      </c>
      <c r="C22" s="20">
        <f t="shared" ref="C22:L22" si="11">+C16+C18+C20</f>
        <v>559</v>
      </c>
      <c r="D22" s="20">
        <f t="shared" si="11"/>
        <v>767</v>
      </c>
      <c r="E22" s="20">
        <f t="shared" si="11"/>
        <v>255</v>
      </c>
      <c r="F22" s="20">
        <f t="shared" si="11"/>
        <v>144</v>
      </c>
      <c r="G22" s="20">
        <f t="shared" si="11"/>
        <v>26</v>
      </c>
      <c r="H22" s="20">
        <f t="shared" si="11"/>
        <v>10</v>
      </c>
      <c r="I22" s="20">
        <f t="shared" si="11"/>
        <v>0</v>
      </c>
      <c r="J22" s="20">
        <f t="shared" si="11"/>
        <v>157</v>
      </c>
      <c r="K22" s="20">
        <f t="shared" si="11"/>
        <v>498</v>
      </c>
      <c r="L22" s="20">
        <f t="shared" si="11"/>
        <v>92</v>
      </c>
      <c r="M22" s="20">
        <f t="shared" ref="M22:S22" si="12">+M16+M18+M20</f>
        <v>509</v>
      </c>
      <c r="N22" s="20">
        <f t="shared" si="12"/>
        <v>508</v>
      </c>
      <c r="O22" s="20">
        <f t="shared" si="12"/>
        <v>1018</v>
      </c>
      <c r="P22" s="20">
        <f t="shared" si="12"/>
        <v>447</v>
      </c>
      <c r="Q22" s="20">
        <f t="shared" si="12"/>
        <v>108</v>
      </c>
      <c r="R22" s="20">
        <f t="shared" si="12"/>
        <v>45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5219</v>
      </c>
    </row>
    <row r="23" spans="1:36" s="47" customFormat="1" x14ac:dyDescent="0.25">
      <c r="A23" s="48" t="s">
        <v>26</v>
      </c>
      <c r="B23" s="19">
        <f>+B17+B19+B21</f>
        <v>344.28000000000003</v>
      </c>
      <c r="C23" s="19">
        <f t="shared" ref="C23:L23" si="14">+C17+C19+C21</f>
        <v>2532.27</v>
      </c>
      <c r="D23" s="19">
        <f t="shared" si="14"/>
        <v>3474.51</v>
      </c>
      <c r="E23" s="19">
        <f t="shared" si="14"/>
        <v>1155.1500000000001</v>
      </c>
      <c r="F23" s="19">
        <f t="shared" si="14"/>
        <v>652.32000000000005</v>
      </c>
      <c r="G23" s="19">
        <f t="shared" si="14"/>
        <v>117.78</v>
      </c>
      <c r="H23" s="19">
        <f t="shared" si="14"/>
        <v>45.300000000000004</v>
      </c>
      <c r="I23" s="19">
        <f t="shared" si="14"/>
        <v>0</v>
      </c>
      <c r="J23" s="19">
        <f t="shared" si="14"/>
        <v>711.21</v>
      </c>
      <c r="K23" s="19">
        <f t="shared" si="14"/>
        <v>2255.94</v>
      </c>
      <c r="L23" s="19">
        <f t="shared" si="14"/>
        <v>416.76000000000005</v>
      </c>
      <c r="M23" s="19">
        <f t="shared" ref="M23:S23" si="15">+M17+M19+M21</f>
        <v>2305.77</v>
      </c>
      <c r="N23" s="19">
        <f t="shared" si="15"/>
        <v>2301.2400000000002</v>
      </c>
      <c r="O23" s="19">
        <f t="shared" si="15"/>
        <v>4611.54</v>
      </c>
      <c r="P23" s="19">
        <f t="shared" si="15"/>
        <v>2024.91</v>
      </c>
      <c r="Q23" s="19">
        <f t="shared" si="15"/>
        <v>489.24</v>
      </c>
      <c r="R23" s="19">
        <f t="shared" si="15"/>
        <v>203.85000000000002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23642.07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57.28</v>
      </c>
      <c r="C32" s="36">
        <v>139.4</v>
      </c>
      <c r="D32" s="36"/>
      <c r="E32" s="36"/>
      <c r="F32" s="36"/>
      <c r="G32" s="36"/>
      <c r="H32" s="36"/>
      <c r="I32" s="36"/>
      <c r="J32" s="36">
        <v>52.45</v>
      </c>
      <c r="K32" s="36"/>
      <c r="L32" s="36"/>
      <c r="M32" s="37"/>
      <c r="N32" s="37">
        <v>41.6</v>
      </c>
      <c r="O32" s="37">
        <v>26.33</v>
      </c>
      <c r="P32" s="37">
        <v>50</v>
      </c>
      <c r="Q32" s="37"/>
      <c r="R32" s="37">
        <v>7.72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374.78000000000003</v>
      </c>
    </row>
    <row r="33" spans="1:34" s="47" customFormat="1" x14ac:dyDescent="0.25">
      <c r="A33" s="46" t="s">
        <v>35</v>
      </c>
      <c r="B33" s="22">
        <f>B32*$B$8</f>
        <v>259.47840000000002</v>
      </c>
      <c r="C33" s="22">
        <f t="shared" ref="C33:L33" si="30">C32*$B$8</f>
        <v>631.48200000000008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237.59850000000003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188.44800000000001</v>
      </c>
      <c r="O33" s="22">
        <f t="shared" si="31"/>
        <v>119.2749</v>
      </c>
      <c r="P33" s="22">
        <f t="shared" si="31"/>
        <v>226.5</v>
      </c>
      <c r="Q33" s="22">
        <f t="shared" si="31"/>
        <v>0</v>
      </c>
      <c r="R33" s="22">
        <f t="shared" si="31"/>
        <v>34.971600000000002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1697.7534000000003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57.28</v>
      </c>
      <c r="C38" s="20">
        <f t="shared" ref="C38:L38" si="39">+C32+C34+C36</f>
        <v>139.4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52.45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41.6</v>
      </c>
      <c r="O38" s="20">
        <f t="shared" si="40"/>
        <v>26.33</v>
      </c>
      <c r="P38" s="20">
        <f t="shared" si="40"/>
        <v>50</v>
      </c>
      <c r="Q38" s="20">
        <f t="shared" si="40"/>
        <v>0</v>
      </c>
      <c r="R38" s="20">
        <f t="shared" si="40"/>
        <v>7.72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374.78000000000003</v>
      </c>
    </row>
    <row r="39" spans="1:34" s="47" customFormat="1" x14ac:dyDescent="0.25">
      <c r="A39" s="48" t="s">
        <v>42</v>
      </c>
      <c r="B39" s="19">
        <f>+B33+B35+B37</f>
        <v>259.47840000000002</v>
      </c>
      <c r="C39" s="19">
        <f t="shared" ref="C39:L39" si="42">+C33+C35+C37</f>
        <v>631.48200000000008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237.59850000000003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188.44800000000001</v>
      </c>
      <c r="O39" s="19">
        <f t="shared" si="43"/>
        <v>119.2749</v>
      </c>
      <c r="P39" s="19">
        <f t="shared" si="43"/>
        <v>226.5</v>
      </c>
      <c r="Q39" s="19">
        <f t="shared" si="43"/>
        <v>0</v>
      </c>
      <c r="R39" s="19">
        <f t="shared" si="43"/>
        <v>34.971600000000002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1697.7534000000003</v>
      </c>
    </row>
    <row r="40" spans="1:34" x14ac:dyDescent="0.25">
      <c r="A40" s="13" t="s">
        <v>43</v>
      </c>
      <c r="B40" s="36">
        <v>14.18</v>
      </c>
      <c r="C40" s="36"/>
      <c r="D40" s="36"/>
      <c r="E40" s="36">
        <v>95.42</v>
      </c>
      <c r="F40" s="36"/>
      <c r="G40" s="36"/>
      <c r="H40" s="36"/>
      <c r="I40" s="36"/>
      <c r="J40" s="36"/>
      <c r="K40" s="36">
        <v>40</v>
      </c>
      <c r="L40" s="36"/>
      <c r="M40" s="36">
        <v>111.02</v>
      </c>
      <c r="N40" s="36">
        <v>34.799999999999997</v>
      </c>
      <c r="O40" s="36">
        <v>20.98</v>
      </c>
      <c r="P40" s="36">
        <v>38.630000000000003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355.03000000000003</v>
      </c>
    </row>
    <row r="41" spans="1:34" s="47" customFormat="1" x14ac:dyDescent="0.25">
      <c r="A41" s="46" t="s">
        <v>44</v>
      </c>
      <c r="B41" s="22">
        <f>B40*$B$8</f>
        <v>64.235399999999998</v>
      </c>
      <c r="C41" s="22">
        <f t="shared" ref="C41:L41" si="45">C40*$B$8</f>
        <v>0</v>
      </c>
      <c r="D41" s="22">
        <f t="shared" si="45"/>
        <v>0</v>
      </c>
      <c r="E41" s="22">
        <f t="shared" si="45"/>
        <v>432.25260000000003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181.20000000000002</v>
      </c>
      <c r="L41" s="22">
        <f t="shared" si="45"/>
        <v>0</v>
      </c>
      <c r="M41" s="22">
        <f t="shared" ref="M41:R41" si="46">M40*$B$8</f>
        <v>502.92060000000004</v>
      </c>
      <c r="N41" s="22">
        <f t="shared" si="46"/>
        <v>157.64400000000001</v>
      </c>
      <c r="O41" s="22">
        <f t="shared" si="46"/>
        <v>95.039400000000001</v>
      </c>
      <c r="P41" s="22">
        <f t="shared" si="46"/>
        <v>174.99390000000002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1608.2858999999999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14.18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95.42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40</v>
      </c>
      <c r="L46" s="20">
        <f t="shared" si="54"/>
        <v>0</v>
      </c>
      <c r="M46" s="20">
        <f t="shared" ref="M46:S46" si="55">+M40+M42+M44</f>
        <v>111.02</v>
      </c>
      <c r="N46" s="20">
        <f t="shared" si="55"/>
        <v>34.799999999999997</v>
      </c>
      <c r="O46" s="20">
        <f t="shared" si="55"/>
        <v>20.98</v>
      </c>
      <c r="P46" s="20">
        <f t="shared" si="55"/>
        <v>38.630000000000003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355.03000000000003</v>
      </c>
    </row>
    <row r="47" spans="1:34" s="47" customFormat="1" x14ac:dyDescent="0.25">
      <c r="A47" s="48" t="s">
        <v>48</v>
      </c>
      <c r="B47" s="19">
        <f>+B41+B43+B45</f>
        <v>64.235399999999998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432.25260000000003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181.20000000000002</v>
      </c>
      <c r="L47" s="19">
        <f t="shared" si="57"/>
        <v>0</v>
      </c>
      <c r="M47" s="19">
        <f t="shared" ref="M47:S47" si="58">+M41+M43+M45</f>
        <v>502.92060000000004</v>
      </c>
      <c r="N47" s="19">
        <f t="shared" si="58"/>
        <v>157.64400000000001</v>
      </c>
      <c r="O47" s="19">
        <f t="shared" si="58"/>
        <v>95.039400000000001</v>
      </c>
      <c r="P47" s="19">
        <f t="shared" si="58"/>
        <v>174.99390000000002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1608.2858999999999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612.91999999999996</v>
      </c>
      <c r="C49" s="44">
        <v>1585.56</v>
      </c>
      <c r="D49" s="44">
        <v>1360.61</v>
      </c>
      <c r="E49" s="44">
        <v>1488.77</v>
      </c>
      <c r="F49" s="44">
        <v>419.97</v>
      </c>
      <c r="G49" s="44">
        <v>218.04</v>
      </c>
      <c r="H49" s="44">
        <v>21.27</v>
      </c>
      <c r="I49" s="44">
        <v>3.05</v>
      </c>
      <c r="J49" s="44">
        <v>691.73</v>
      </c>
      <c r="K49" s="44">
        <v>1069.23</v>
      </c>
      <c r="L49" s="44">
        <v>435.14</v>
      </c>
      <c r="M49" s="45">
        <v>1653.48</v>
      </c>
      <c r="N49" s="45">
        <v>1769.32</v>
      </c>
      <c r="O49" s="45">
        <v>1661.7</v>
      </c>
      <c r="P49" s="45">
        <v>1903.2</v>
      </c>
      <c r="Q49" s="45">
        <v>341.09</v>
      </c>
      <c r="R49" s="45">
        <v>241.35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15476.430000000004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151.09</v>
      </c>
      <c r="C53" s="44">
        <v>357.08</v>
      </c>
      <c r="D53" s="44">
        <v>467.07</v>
      </c>
      <c r="E53" s="44">
        <v>435.46</v>
      </c>
      <c r="F53" s="44"/>
      <c r="G53" s="44"/>
      <c r="H53" s="44"/>
      <c r="I53" s="44"/>
      <c r="J53" s="44">
        <v>487.18</v>
      </c>
      <c r="K53" s="44">
        <v>458.09</v>
      </c>
      <c r="L53" s="44">
        <v>338.13</v>
      </c>
      <c r="M53" s="45">
        <v>644.04</v>
      </c>
      <c r="N53" s="45"/>
      <c r="O53" s="45"/>
      <c r="P53" s="45"/>
      <c r="Q53" s="45"/>
      <c r="R53" s="45">
        <v>32.24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3370.38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>
        <v>16.399999999999999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16.399999999999999</v>
      </c>
    </row>
    <row r="55" spans="1:34" x14ac:dyDescent="0.25">
      <c r="A55" s="17" t="s">
        <v>52</v>
      </c>
      <c r="B55" s="44">
        <v>128.36000000000001</v>
      </c>
      <c r="C55" s="44">
        <v>60.95</v>
      </c>
      <c r="D55" s="44"/>
      <c r="E55" s="44">
        <v>82.31</v>
      </c>
      <c r="F55" s="44"/>
      <c r="G55" s="44"/>
      <c r="H55" s="44"/>
      <c r="I55" s="44"/>
      <c r="J55" s="44">
        <v>67.78</v>
      </c>
      <c r="K55" s="44"/>
      <c r="L55" s="44">
        <v>77.33</v>
      </c>
      <c r="M55" s="45"/>
      <c r="N55" s="45"/>
      <c r="O55" s="45">
        <v>262.76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679.49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1688.6138000000001</v>
      </c>
      <c r="C64" s="53">
        <f t="shared" ref="C64:AG64" si="61">+C15+C23+C31+C39+C47+C48+C49+C50+C51+C52+C53+C54+C55+C56+C57+C58+C59+C60+C61+C62+C63</f>
        <v>5167.3419999999996</v>
      </c>
      <c r="D64" s="53">
        <f t="shared" si="61"/>
        <v>5480.69</v>
      </c>
      <c r="E64" s="53">
        <f t="shared" si="61"/>
        <v>3635.4425999999999</v>
      </c>
      <c r="F64" s="53">
        <f t="shared" si="61"/>
        <v>1122.19</v>
      </c>
      <c r="G64" s="53">
        <f t="shared" si="61"/>
        <v>335.82</v>
      </c>
      <c r="H64" s="53">
        <f t="shared" si="61"/>
        <v>66.570000000000007</v>
      </c>
      <c r="I64" s="53">
        <f t="shared" si="61"/>
        <v>3.05</v>
      </c>
      <c r="J64" s="53">
        <f t="shared" si="61"/>
        <v>2195.4985000000001</v>
      </c>
      <c r="K64" s="53">
        <f t="shared" si="61"/>
        <v>3971.16</v>
      </c>
      <c r="L64" s="53">
        <f t="shared" si="61"/>
        <v>1269.3600000000001</v>
      </c>
      <c r="M64" s="53">
        <f t="shared" si="61"/>
        <v>5106.2105999999994</v>
      </c>
      <c r="N64" s="53">
        <f t="shared" si="61"/>
        <v>4416.652</v>
      </c>
      <c r="O64" s="53">
        <f t="shared" si="61"/>
        <v>6773.5142999999998</v>
      </c>
      <c r="P64" s="53">
        <f t="shared" si="61"/>
        <v>4329.6039000000001</v>
      </c>
      <c r="Q64" s="53">
        <f t="shared" si="61"/>
        <v>914.82999999999993</v>
      </c>
      <c r="R64" s="53">
        <f t="shared" si="61"/>
        <v>575.11160000000007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47051.659299999999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8 D</v>
      </c>
      <c r="H66" s="55" t="str">
        <f t="shared" si="62"/>
        <v>CAJA 12 D</v>
      </c>
      <c r="I66" s="55" t="str">
        <f t="shared" si="62"/>
        <v>CAJA 14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12 N</v>
      </c>
      <c r="R66" s="55" t="str">
        <f t="shared" si="62"/>
        <v>CAJA 14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1656.58</v>
      </c>
      <c r="C67" s="57">
        <f t="shared" ref="C67:L67" si="63">C12</f>
        <v>5157.9799999999996</v>
      </c>
      <c r="D67" s="57">
        <f t="shared" si="63"/>
        <v>5478.8</v>
      </c>
      <c r="E67" s="57">
        <f t="shared" si="63"/>
        <v>3631.19</v>
      </c>
      <c r="F67" s="57">
        <f t="shared" si="63"/>
        <v>1121.19</v>
      </c>
      <c r="G67" s="57">
        <f t="shared" si="63"/>
        <v>335.84</v>
      </c>
      <c r="H67" s="57">
        <f t="shared" si="63"/>
        <v>66.569999999999993</v>
      </c>
      <c r="I67" s="57">
        <f t="shared" si="63"/>
        <v>6.1</v>
      </c>
      <c r="J67" s="57">
        <f t="shared" si="63"/>
        <v>2187.04</v>
      </c>
      <c r="K67" s="57">
        <f t="shared" si="63"/>
        <v>3965.48</v>
      </c>
      <c r="L67" s="57">
        <f t="shared" si="63"/>
        <v>1266.99</v>
      </c>
      <c r="M67" s="57">
        <f t="shared" ref="M67:AG67" si="64">M12</f>
        <v>5068.58</v>
      </c>
      <c r="N67" s="57">
        <f t="shared" si="64"/>
        <v>4349.8900000000003</v>
      </c>
      <c r="O67" s="57">
        <f t="shared" si="64"/>
        <v>6769.56</v>
      </c>
      <c r="P67" s="57">
        <f t="shared" si="64"/>
        <v>4272.1099999999997</v>
      </c>
      <c r="Q67" s="57">
        <f t="shared" si="64"/>
        <v>914.07</v>
      </c>
      <c r="R67" s="57">
        <f t="shared" si="64"/>
        <v>595.58000000000004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46843.55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1656.58</v>
      </c>
      <c r="C69" s="59">
        <f t="shared" ref="C69:L69" si="67">+C67+C68</f>
        <v>5157.9799999999996</v>
      </c>
      <c r="D69" s="59">
        <f t="shared" si="67"/>
        <v>5478.8</v>
      </c>
      <c r="E69" s="59">
        <f t="shared" si="67"/>
        <v>3631.19</v>
      </c>
      <c r="F69" s="59">
        <f t="shared" si="67"/>
        <v>1121.19</v>
      </c>
      <c r="G69" s="59">
        <f t="shared" si="67"/>
        <v>335.84</v>
      </c>
      <c r="H69" s="59">
        <f t="shared" si="67"/>
        <v>66.569999999999993</v>
      </c>
      <c r="I69" s="59">
        <f t="shared" si="67"/>
        <v>6.1</v>
      </c>
      <c r="J69" s="59">
        <f t="shared" si="67"/>
        <v>2187.04</v>
      </c>
      <c r="K69" s="59">
        <f t="shared" si="67"/>
        <v>3965.48</v>
      </c>
      <c r="L69" s="59">
        <f t="shared" si="67"/>
        <v>1266.99</v>
      </c>
      <c r="M69" s="59">
        <f t="shared" ref="M69:AG69" si="68">+M67+M68</f>
        <v>5068.58</v>
      </c>
      <c r="N69" s="59">
        <f t="shared" si="68"/>
        <v>4349.8900000000003</v>
      </c>
      <c r="O69" s="59">
        <f t="shared" si="68"/>
        <v>6769.56</v>
      </c>
      <c r="P69" s="59">
        <f t="shared" si="68"/>
        <v>4272.1099999999997</v>
      </c>
      <c r="Q69" s="59">
        <f t="shared" si="68"/>
        <v>914.07</v>
      </c>
      <c r="R69" s="59">
        <f t="shared" si="68"/>
        <v>595.58000000000004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46843.55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32.033800000000156</v>
      </c>
      <c r="C70" s="57">
        <f t="shared" si="69"/>
        <v>9.36200000000008</v>
      </c>
      <c r="D70" s="57">
        <f t="shared" si="69"/>
        <v>1.8899999999994179</v>
      </c>
      <c r="E70" s="57">
        <f t="shared" si="69"/>
        <v>4.2525999999998021</v>
      </c>
      <c r="F70" s="57">
        <f t="shared" si="69"/>
        <v>1</v>
      </c>
      <c r="G70" s="57">
        <f t="shared" si="69"/>
        <v>-1.999999999998181E-2</v>
      </c>
      <c r="H70" s="57">
        <f t="shared" si="69"/>
        <v>0</v>
      </c>
      <c r="I70" s="57">
        <f t="shared" si="69"/>
        <v>-3.05</v>
      </c>
      <c r="J70" s="57">
        <f t="shared" si="69"/>
        <v>8.4585000000001855</v>
      </c>
      <c r="K70" s="57">
        <f t="shared" si="69"/>
        <v>5.6799999999998363</v>
      </c>
      <c r="L70" s="57">
        <f t="shared" si="69"/>
        <v>2.3700000000001182</v>
      </c>
      <c r="M70" s="57">
        <f t="shared" ref="M70:AG70" si="70">+M64-M69</f>
        <v>37.630599999999504</v>
      </c>
      <c r="N70" s="57">
        <f t="shared" si="70"/>
        <v>66.761999999999716</v>
      </c>
      <c r="O70" s="57">
        <f t="shared" si="70"/>
        <v>3.9542999999994208</v>
      </c>
      <c r="P70" s="57">
        <f t="shared" si="70"/>
        <v>57.493900000000394</v>
      </c>
      <c r="Q70" s="57">
        <f t="shared" si="70"/>
        <v>0.75999999999987722</v>
      </c>
      <c r="R70" s="57">
        <f t="shared" si="70"/>
        <v>-20.468399999999974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208.10929999999854</v>
      </c>
    </row>
    <row r="71" spans="1:34" ht="101.25" customHeight="1" x14ac:dyDescent="0.25">
      <c r="A71" s="77" t="s">
        <v>96</v>
      </c>
      <c r="B71" s="14" t="s">
        <v>121</v>
      </c>
      <c r="C71" s="14" t="s">
        <v>122</v>
      </c>
      <c r="D71" s="14"/>
      <c r="E71" s="14" t="s">
        <v>123</v>
      </c>
      <c r="F71" s="14"/>
      <c r="G71" s="14"/>
      <c r="H71" s="14"/>
      <c r="I71" s="14"/>
      <c r="J71" s="14" t="s">
        <v>124</v>
      </c>
      <c r="K71" s="14" t="s">
        <v>125</v>
      </c>
      <c r="L71" s="14" t="s">
        <v>127</v>
      </c>
      <c r="M71" s="29" t="s">
        <v>129</v>
      </c>
      <c r="N71" s="29" t="s">
        <v>130</v>
      </c>
      <c r="O71" s="29"/>
      <c r="P71" s="29" t="s">
        <v>131</v>
      </c>
      <c r="Q71" s="29"/>
      <c r="R71" s="29" t="s">
        <v>133</v>
      </c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K72" s="12" t="s">
        <v>126</v>
      </c>
      <c r="L72" s="12" t="s">
        <v>128</v>
      </c>
      <c r="P72" s="12" t="s">
        <v>132</v>
      </c>
      <c r="R72" s="12" t="s">
        <v>134</v>
      </c>
      <c r="AH72" s="47"/>
    </row>
    <row r="73" spans="1:34" x14ac:dyDescent="0.25">
      <c r="R73" s="78">
        <v>44594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H13" sqref="AH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63</v>
      </c>
      <c r="E11" s="5" t="s">
        <v>67</v>
      </c>
      <c r="F11" s="5" t="s">
        <v>69</v>
      </c>
      <c r="G11" s="5" t="s">
        <v>54</v>
      </c>
      <c r="H11" s="5" t="s">
        <v>58</v>
      </c>
      <c r="I11" s="5" t="s">
        <v>60</v>
      </c>
      <c r="J11" s="5" t="s">
        <v>64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2141.36</v>
      </c>
      <c r="C12" s="26">
        <v>1969.48</v>
      </c>
      <c r="D12" s="26">
        <v>1548.37</v>
      </c>
      <c r="E12" s="26">
        <v>489.63</v>
      </c>
      <c r="F12" s="26">
        <v>719.13</v>
      </c>
      <c r="G12" s="26">
        <v>2903.53</v>
      </c>
      <c r="H12" s="26">
        <v>3428.63</v>
      </c>
      <c r="I12" s="26">
        <v>2056.65</v>
      </c>
      <c r="J12" s="26">
        <v>1905.82</v>
      </c>
      <c r="K12" s="26">
        <v>1582.22</v>
      </c>
      <c r="L12" s="26">
        <v>1791.59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20536.410000000003</v>
      </c>
      <c r="AI12" s="26">
        <v>20536.400000000001</v>
      </c>
      <c r="AJ12" s="69">
        <f>+AI12-AH12</f>
        <v>-1.0000000002037268E-2</v>
      </c>
    </row>
    <row r="13" spans="1:36" ht="19.5" customHeight="1" x14ac:dyDescent="0.25">
      <c r="A13" s="25" t="s">
        <v>117</v>
      </c>
      <c r="B13" s="26">
        <v>18</v>
      </c>
      <c r="C13" s="26"/>
      <c r="D13" s="26"/>
      <c r="E13" s="26"/>
      <c r="F13" s="26"/>
      <c r="G13" s="26"/>
      <c r="H13" s="26"/>
      <c r="I13" s="26">
        <v>30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48</v>
      </c>
      <c r="AI13" s="26"/>
      <c r="AJ13" s="69">
        <f>+AI13-AH13</f>
        <v>-48</v>
      </c>
    </row>
    <row r="14" spans="1:36" ht="19.5" customHeight="1" x14ac:dyDescent="0.25">
      <c r="A14" s="25" t="s">
        <v>118</v>
      </c>
      <c r="B14" s="26">
        <v>22</v>
      </c>
      <c r="C14" s="26"/>
      <c r="D14" s="26"/>
      <c r="E14" s="26"/>
      <c r="F14" s="26"/>
      <c r="G14" s="26"/>
      <c r="H14" s="26"/>
      <c r="I14" s="26">
        <v>7.5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29.5</v>
      </c>
      <c r="AI14" s="26"/>
      <c r="AJ14" s="69">
        <f>+AI14-AH14</f>
        <v>-29.5</v>
      </c>
    </row>
    <row r="15" spans="1:36" x14ac:dyDescent="0.25">
      <c r="A15" s="13" t="s">
        <v>0</v>
      </c>
      <c r="B15" s="23">
        <v>8.1999999999999993</v>
      </c>
      <c r="C15" s="23">
        <v>54</v>
      </c>
      <c r="D15" s="23">
        <v>25.7</v>
      </c>
      <c r="E15" s="23">
        <v>0.3</v>
      </c>
      <c r="F15" s="23">
        <v>31.5</v>
      </c>
      <c r="G15" s="23">
        <v>192.5</v>
      </c>
      <c r="H15" s="23">
        <v>29.5</v>
      </c>
      <c r="I15" s="23">
        <v>5</v>
      </c>
      <c r="J15" s="23">
        <v>60</v>
      </c>
      <c r="K15" s="23"/>
      <c r="L15" s="23">
        <v>20.9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427.59999999999997</v>
      </c>
    </row>
    <row r="16" spans="1:36" s="32" customFormat="1" x14ac:dyDescent="0.25">
      <c r="A16" s="30" t="s">
        <v>20</v>
      </c>
      <c r="B16" s="31">
        <v>168</v>
      </c>
      <c r="C16" s="31">
        <v>130</v>
      </c>
      <c r="D16" s="31">
        <v>143</v>
      </c>
      <c r="E16" s="31">
        <v>32</v>
      </c>
      <c r="F16" s="31">
        <v>77</v>
      </c>
      <c r="G16" s="31">
        <v>280</v>
      </c>
      <c r="H16" s="31">
        <v>361</v>
      </c>
      <c r="I16" s="31">
        <v>225</v>
      </c>
      <c r="J16" s="31">
        <v>129</v>
      </c>
      <c r="K16" s="31">
        <v>180</v>
      </c>
      <c r="L16" s="31">
        <v>299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2024</v>
      </c>
      <c r="AJ16" s="70"/>
    </row>
    <row r="17" spans="1:36" s="47" customFormat="1" x14ac:dyDescent="0.25">
      <c r="A17" s="46" t="s">
        <v>27</v>
      </c>
      <c r="B17" s="22">
        <f>B16*$B$8</f>
        <v>761.04000000000008</v>
      </c>
      <c r="C17" s="22">
        <f>C16*$B$8</f>
        <v>588.9</v>
      </c>
      <c r="D17" s="22">
        <f t="shared" ref="D17:AG17" si="2">D16*$B$8</f>
        <v>647.79000000000008</v>
      </c>
      <c r="E17" s="22">
        <f t="shared" si="2"/>
        <v>144.96</v>
      </c>
      <c r="F17" s="22">
        <f t="shared" si="2"/>
        <v>348.81</v>
      </c>
      <c r="G17" s="22">
        <f t="shared" si="2"/>
        <v>1268.4000000000001</v>
      </c>
      <c r="H17" s="22">
        <f t="shared" si="2"/>
        <v>1635.3300000000002</v>
      </c>
      <c r="I17" s="22">
        <f t="shared" si="2"/>
        <v>1019.25</v>
      </c>
      <c r="J17" s="22">
        <f t="shared" si="2"/>
        <v>584.37</v>
      </c>
      <c r="K17" s="22">
        <f t="shared" si="2"/>
        <v>815.40000000000009</v>
      </c>
      <c r="L17" s="22">
        <f t="shared" si="2"/>
        <v>1354.47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9168.7199999999993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168</v>
      </c>
      <c r="C22" s="20">
        <f t="shared" ref="C22:AG23" si="5">+C16+C18+C20</f>
        <v>130</v>
      </c>
      <c r="D22" s="20">
        <f t="shared" si="5"/>
        <v>143</v>
      </c>
      <c r="E22" s="20">
        <f t="shared" si="5"/>
        <v>32</v>
      </c>
      <c r="F22" s="20">
        <f t="shared" si="5"/>
        <v>77</v>
      </c>
      <c r="G22" s="20">
        <f t="shared" si="5"/>
        <v>280</v>
      </c>
      <c r="H22" s="20">
        <f t="shared" si="5"/>
        <v>361</v>
      </c>
      <c r="I22" s="20">
        <f t="shared" si="5"/>
        <v>225</v>
      </c>
      <c r="J22" s="20">
        <f t="shared" si="5"/>
        <v>129</v>
      </c>
      <c r="K22" s="20">
        <f t="shared" si="5"/>
        <v>180</v>
      </c>
      <c r="L22" s="20">
        <f t="shared" si="5"/>
        <v>299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2024</v>
      </c>
    </row>
    <row r="23" spans="1:36" s="47" customFormat="1" x14ac:dyDescent="0.25">
      <c r="A23" s="48" t="s">
        <v>26</v>
      </c>
      <c r="B23" s="19">
        <f>+B17+B19+B21</f>
        <v>761.04000000000008</v>
      </c>
      <c r="C23" s="19">
        <f t="shared" si="5"/>
        <v>588.9</v>
      </c>
      <c r="D23" s="19">
        <f t="shared" si="5"/>
        <v>647.79000000000008</v>
      </c>
      <c r="E23" s="19">
        <f t="shared" si="5"/>
        <v>144.96</v>
      </c>
      <c r="F23" s="19">
        <f t="shared" si="5"/>
        <v>348.81</v>
      </c>
      <c r="G23" s="19">
        <f t="shared" si="5"/>
        <v>1268.4000000000001</v>
      </c>
      <c r="H23" s="19">
        <f t="shared" si="5"/>
        <v>1635.3300000000002</v>
      </c>
      <c r="I23" s="19">
        <f t="shared" si="5"/>
        <v>1019.25</v>
      </c>
      <c r="J23" s="19">
        <f t="shared" si="5"/>
        <v>584.37</v>
      </c>
      <c r="K23" s="19">
        <f t="shared" si="5"/>
        <v>815.40000000000009</v>
      </c>
      <c r="L23" s="19">
        <f t="shared" si="5"/>
        <v>1354.47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9168.7199999999993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>
        <v>19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86.070000000000007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86.070000000000007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19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86.070000000000007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86.070000000000007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7.08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7.08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32.072400000000002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32.072400000000002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7.08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7.08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32.072400000000002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32.072400000000002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1112.8800000000001</v>
      </c>
      <c r="C49" s="44">
        <v>1125.6300000000001</v>
      </c>
      <c r="D49" s="44">
        <v>635.45000000000005</v>
      </c>
      <c r="E49" s="44">
        <v>345.07</v>
      </c>
      <c r="F49" s="44">
        <v>245.78</v>
      </c>
      <c r="G49" s="44">
        <v>1028.2</v>
      </c>
      <c r="H49" s="44">
        <v>1552.27</v>
      </c>
      <c r="I49" s="44">
        <v>788.82</v>
      </c>
      <c r="J49" s="44">
        <v>841.81</v>
      </c>
      <c r="K49" s="44">
        <v>723.14</v>
      </c>
      <c r="L49" s="44">
        <v>327.7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8726.75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290.58999999999997</v>
      </c>
      <c r="C53" s="44">
        <v>130.80000000000001</v>
      </c>
      <c r="D53" s="44">
        <v>233.41</v>
      </c>
      <c r="E53" s="44"/>
      <c r="F53" s="44">
        <v>94.24</v>
      </c>
      <c r="G53" s="44">
        <v>414.96</v>
      </c>
      <c r="H53" s="44">
        <v>176.08</v>
      </c>
      <c r="I53" s="44">
        <v>284.92</v>
      </c>
      <c r="J53" s="44">
        <v>287.95999999999998</v>
      </c>
      <c r="K53" s="44"/>
      <c r="L53" s="44">
        <v>72.239999999999995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1985.2</v>
      </c>
    </row>
    <row r="54" spans="1:34" x14ac:dyDescent="0.25">
      <c r="A54" s="17" t="s">
        <v>114</v>
      </c>
      <c r="B54" s="44"/>
      <c r="C54" s="44"/>
      <c r="D54" s="44">
        <v>8.8800000000000008</v>
      </c>
      <c r="E54" s="44"/>
      <c r="F54" s="44"/>
      <c r="G54" s="44"/>
      <c r="H54" s="44">
        <v>15.21</v>
      </c>
      <c r="I54" s="44"/>
      <c r="J54" s="44">
        <v>19.03</v>
      </c>
      <c r="K54" s="44"/>
      <c r="L54" s="44">
        <v>18.350000000000001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61.470000000000006</v>
      </c>
    </row>
    <row r="55" spans="1:34" x14ac:dyDescent="0.25">
      <c r="A55" s="17" t="s">
        <v>52</v>
      </c>
      <c r="B55" s="44">
        <v>11.78</v>
      </c>
      <c r="C55" s="44">
        <v>71.64</v>
      </c>
      <c r="D55" s="44"/>
      <c r="E55" s="44"/>
      <c r="F55" s="44"/>
      <c r="G55" s="44"/>
      <c r="H55" s="44"/>
      <c r="I55" s="44"/>
      <c r="J55" s="44">
        <v>83.84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167.26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2184.4900000000007</v>
      </c>
      <c r="C64" s="53">
        <f t="shared" ref="C64:AG64" si="21">+C15+C23+C31+C39+C47+C48+C49+C50+C51+C52+C53+C54+C55+C56+C57+C58+C59+C60+C61+C62+C63</f>
        <v>1970.9700000000003</v>
      </c>
      <c r="D64" s="53">
        <f t="shared" si="21"/>
        <v>1551.2300000000002</v>
      </c>
      <c r="E64" s="53">
        <f t="shared" si="21"/>
        <v>490.33000000000004</v>
      </c>
      <c r="F64" s="53">
        <f t="shared" si="21"/>
        <v>720.33</v>
      </c>
      <c r="G64" s="53">
        <f t="shared" si="21"/>
        <v>2904.0600000000004</v>
      </c>
      <c r="H64" s="53">
        <f t="shared" si="21"/>
        <v>3408.3900000000003</v>
      </c>
      <c r="I64" s="53">
        <f t="shared" si="21"/>
        <v>2097.9900000000002</v>
      </c>
      <c r="J64" s="53">
        <f t="shared" si="21"/>
        <v>1909.0823999999998</v>
      </c>
      <c r="K64" s="53">
        <f t="shared" si="21"/>
        <v>1624.6100000000001</v>
      </c>
      <c r="L64" s="53">
        <f t="shared" si="21"/>
        <v>1793.66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20655.142400000004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6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3 N</v>
      </c>
      <c r="I66" s="55" t="str">
        <f t="shared" si="22"/>
        <v>CAJA 4 N</v>
      </c>
      <c r="J66" s="55" t="str">
        <f t="shared" si="22"/>
        <v>CAJA 6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2141.36</v>
      </c>
      <c r="C67" s="57">
        <f t="shared" ref="C67:L67" si="23">C12</f>
        <v>1969.48</v>
      </c>
      <c r="D67" s="57">
        <f t="shared" si="23"/>
        <v>1548.37</v>
      </c>
      <c r="E67" s="57">
        <f t="shared" si="23"/>
        <v>489.63</v>
      </c>
      <c r="F67" s="57">
        <f t="shared" si="23"/>
        <v>719.13</v>
      </c>
      <c r="G67" s="57">
        <f t="shared" si="23"/>
        <v>2903.53</v>
      </c>
      <c r="H67" s="57">
        <f t="shared" si="23"/>
        <v>3428.63</v>
      </c>
      <c r="I67" s="57">
        <f t="shared" si="23"/>
        <v>2056.65</v>
      </c>
      <c r="J67" s="57">
        <f t="shared" si="23"/>
        <v>1905.82</v>
      </c>
      <c r="K67" s="57">
        <f t="shared" si="23"/>
        <v>1582.22</v>
      </c>
      <c r="L67" s="57">
        <f t="shared" si="23"/>
        <v>1791.59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20536.410000000003</v>
      </c>
    </row>
    <row r="68" spans="1:34" s="47" customFormat="1" x14ac:dyDescent="0.25">
      <c r="A68" s="58" t="s">
        <v>93</v>
      </c>
      <c r="B68" s="59">
        <f t="shared" ref="B68:AG68" si="24">+B13+B14</f>
        <v>40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37.5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77.5</v>
      </c>
    </row>
    <row r="69" spans="1:34" s="47" customFormat="1" x14ac:dyDescent="0.25">
      <c r="A69" s="58" t="s">
        <v>94</v>
      </c>
      <c r="B69" s="59">
        <f>+B67+B68</f>
        <v>2181.36</v>
      </c>
      <c r="C69" s="59">
        <f t="shared" ref="C69:AG69" si="25">+C67+C68</f>
        <v>1969.48</v>
      </c>
      <c r="D69" s="59">
        <f t="shared" si="25"/>
        <v>1548.37</v>
      </c>
      <c r="E69" s="59">
        <f t="shared" si="25"/>
        <v>489.63</v>
      </c>
      <c r="F69" s="59">
        <f t="shared" si="25"/>
        <v>719.13</v>
      </c>
      <c r="G69" s="59">
        <f t="shared" si="25"/>
        <v>2903.53</v>
      </c>
      <c r="H69" s="59">
        <f t="shared" si="25"/>
        <v>3428.63</v>
      </c>
      <c r="I69" s="59">
        <f t="shared" si="25"/>
        <v>2094.15</v>
      </c>
      <c r="J69" s="59">
        <f t="shared" si="25"/>
        <v>1905.82</v>
      </c>
      <c r="K69" s="59">
        <f t="shared" si="25"/>
        <v>1582.22</v>
      </c>
      <c r="L69" s="59">
        <f t="shared" si="25"/>
        <v>1791.59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20613.910000000003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3.1300000000005639</v>
      </c>
      <c r="C70" s="57">
        <f t="shared" si="26"/>
        <v>1.4900000000002365</v>
      </c>
      <c r="D70" s="57">
        <f t="shared" si="26"/>
        <v>2.8600000000003547</v>
      </c>
      <c r="E70" s="57">
        <f t="shared" si="26"/>
        <v>0.70000000000004547</v>
      </c>
      <c r="F70" s="57">
        <f t="shared" si="26"/>
        <v>1.2000000000000455</v>
      </c>
      <c r="G70" s="57">
        <f t="shared" si="26"/>
        <v>0.53000000000020009</v>
      </c>
      <c r="H70" s="57">
        <f t="shared" si="26"/>
        <v>-20.239999999999782</v>
      </c>
      <c r="I70" s="57">
        <f t="shared" si="26"/>
        <v>3.8400000000001455</v>
      </c>
      <c r="J70" s="57">
        <f t="shared" si="26"/>
        <v>3.2623999999998432</v>
      </c>
      <c r="K70" s="57">
        <f t="shared" si="26"/>
        <v>42.3900000000001</v>
      </c>
      <c r="L70" s="57">
        <f t="shared" si="26"/>
        <v>2.0700000000001637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41.232400000001917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135</v>
      </c>
      <c r="I71" s="14"/>
      <c r="J71" s="14"/>
      <c r="K71" s="14" t="s">
        <v>136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1515.09</v>
      </c>
      <c r="C12" s="26">
        <v>2797.98</v>
      </c>
      <c r="D12" s="26">
        <v>658.72</v>
      </c>
      <c r="E12" s="26">
        <v>1577.99</v>
      </c>
      <c r="F12" s="26">
        <v>769.56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7319.34</v>
      </c>
      <c r="AI12" s="26">
        <v>7319.32</v>
      </c>
      <c r="AJ12" s="69">
        <f>+AI12-AH12</f>
        <v>-2.0000000000436557E-2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9.1999999999999993</v>
      </c>
      <c r="C15" s="23">
        <v>193.5</v>
      </c>
      <c r="D15" s="23">
        <v>39.9</v>
      </c>
      <c r="E15" s="23">
        <v>90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332.6</v>
      </c>
    </row>
    <row r="16" spans="1:36" s="32" customFormat="1" x14ac:dyDescent="0.25">
      <c r="A16" s="30" t="s">
        <v>20</v>
      </c>
      <c r="B16" s="31">
        <v>17</v>
      </c>
      <c r="C16" s="31">
        <v>258</v>
      </c>
      <c r="D16" s="31">
        <v>27</v>
      </c>
      <c r="E16" s="31">
        <v>138</v>
      </c>
      <c r="F16" s="31">
        <v>46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486</v>
      </c>
      <c r="AJ16" s="70"/>
    </row>
    <row r="17" spans="1:36" s="47" customFormat="1" x14ac:dyDescent="0.25">
      <c r="A17" s="46" t="s">
        <v>27</v>
      </c>
      <c r="B17" s="22">
        <f>B16*$B$8</f>
        <v>77.010000000000005</v>
      </c>
      <c r="C17" s="22">
        <f>C16*$B$8</f>
        <v>1168.74</v>
      </c>
      <c r="D17" s="22">
        <f t="shared" ref="D17:AG17" si="2">D16*$B$8</f>
        <v>122.31</v>
      </c>
      <c r="E17" s="22">
        <f t="shared" si="2"/>
        <v>625.14</v>
      </c>
      <c r="F17" s="22">
        <f t="shared" si="2"/>
        <v>208.38000000000002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2201.58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</v>
      </c>
      <c r="C22" s="20">
        <f t="shared" ref="C22:AG23" si="5">+C16+C18+C20</f>
        <v>258</v>
      </c>
      <c r="D22" s="20">
        <f t="shared" si="5"/>
        <v>27</v>
      </c>
      <c r="E22" s="20">
        <f t="shared" si="5"/>
        <v>138</v>
      </c>
      <c r="F22" s="20">
        <f t="shared" si="5"/>
        <v>46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486</v>
      </c>
    </row>
    <row r="23" spans="1:36" s="47" customFormat="1" x14ac:dyDescent="0.25">
      <c r="A23" s="48" t="s">
        <v>26</v>
      </c>
      <c r="B23" s="19">
        <f>+B17+B19+B21</f>
        <v>77.010000000000005</v>
      </c>
      <c r="C23" s="19">
        <f t="shared" si="5"/>
        <v>1168.74</v>
      </c>
      <c r="D23" s="19">
        <f t="shared" si="5"/>
        <v>122.31</v>
      </c>
      <c r="E23" s="19">
        <f t="shared" si="5"/>
        <v>625.14</v>
      </c>
      <c r="F23" s="19">
        <f t="shared" si="5"/>
        <v>208.38000000000002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2201.58</v>
      </c>
    </row>
    <row r="24" spans="1:36" x14ac:dyDescent="0.25">
      <c r="A24" s="13" t="s">
        <v>28</v>
      </c>
      <c r="B24" s="34">
        <v>50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226.5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226.5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50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226.5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226.5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972.02</v>
      </c>
      <c r="C49" s="44">
        <v>1311.06</v>
      </c>
      <c r="D49" s="44">
        <v>364.79</v>
      </c>
      <c r="E49" s="44">
        <v>603.72</v>
      </c>
      <c r="F49" s="44">
        <v>450.16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3701.75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204.72</v>
      </c>
      <c r="C53" s="44">
        <v>126.35</v>
      </c>
      <c r="D53" s="44">
        <v>132</v>
      </c>
      <c r="E53" s="44">
        <v>226.89</v>
      </c>
      <c r="F53" s="44">
        <v>32.79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722.75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27.15</v>
      </c>
      <c r="C55" s="44"/>
      <c r="D55" s="44"/>
      <c r="E55" s="44">
        <v>35.6</v>
      </c>
      <c r="F55" s="44">
        <v>82.33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145.07999999999998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1516.6000000000001</v>
      </c>
      <c r="C64" s="53">
        <f t="shared" ref="C64:AG64" si="21">+C15+C23+C31+C39+C47+C48+C49+C50+C51+C52+C53+C54+C55+C56+C57+C58+C59+C60+C61+C62+C63</f>
        <v>2799.65</v>
      </c>
      <c r="D64" s="53">
        <f t="shared" si="21"/>
        <v>659</v>
      </c>
      <c r="E64" s="53">
        <f t="shared" si="21"/>
        <v>1581.35</v>
      </c>
      <c r="F64" s="53">
        <f t="shared" si="21"/>
        <v>773.66000000000008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7330.26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1515.09</v>
      </c>
      <c r="C67" s="57">
        <f t="shared" ref="C67:L67" si="23">C12</f>
        <v>2797.98</v>
      </c>
      <c r="D67" s="57">
        <f t="shared" si="23"/>
        <v>658.72</v>
      </c>
      <c r="E67" s="57">
        <f t="shared" si="23"/>
        <v>1577.99</v>
      </c>
      <c r="F67" s="57">
        <f t="shared" si="23"/>
        <v>769.56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7319.34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1515.09</v>
      </c>
      <c r="C69" s="59">
        <f t="shared" ref="C69:AG69" si="25">+C67+C68</f>
        <v>2797.98</v>
      </c>
      <c r="D69" s="59">
        <f t="shared" si="25"/>
        <v>658.72</v>
      </c>
      <c r="E69" s="59">
        <f t="shared" si="25"/>
        <v>1577.99</v>
      </c>
      <c r="F69" s="59">
        <f t="shared" si="25"/>
        <v>769.56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7319.34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1.5100000000002183</v>
      </c>
      <c r="C70" s="57">
        <f t="shared" si="26"/>
        <v>1.6700000000000728</v>
      </c>
      <c r="D70" s="57">
        <f t="shared" si="26"/>
        <v>0.27999999999997272</v>
      </c>
      <c r="E70" s="57">
        <f t="shared" si="26"/>
        <v>3.3599999999999</v>
      </c>
      <c r="F70" s="57">
        <f t="shared" si="26"/>
        <v>4.1000000000001364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10.9200000000003</v>
      </c>
    </row>
    <row r="71" spans="1:34" ht="95.25" customHeight="1" x14ac:dyDescent="0.25">
      <c r="A71" s="77" t="s">
        <v>96</v>
      </c>
      <c r="B71" s="14" t="s">
        <v>137</v>
      </c>
      <c r="C71" s="14"/>
      <c r="D71" s="14"/>
      <c r="E71" s="14"/>
      <c r="F71" s="14" t="s">
        <v>139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2053.56</v>
      </c>
      <c r="C12" s="26">
        <v>2610.8200000000002</v>
      </c>
      <c r="D12" s="26">
        <v>884.62</v>
      </c>
      <c r="E12" s="26">
        <v>1478.2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7027.2</v>
      </c>
      <c r="AI12" s="26">
        <v>7027.21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231.5</v>
      </c>
      <c r="C15" s="23">
        <v>199</v>
      </c>
      <c r="D15" s="23">
        <v>18.5</v>
      </c>
      <c r="E15" s="23">
        <v>68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517</v>
      </c>
    </row>
    <row r="16" spans="1:36" s="32" customFormat="1" x14ac:dyDescent="0.25">
      <c r="A16" s="30" t="s">
        <v>20</v>
      </c>
      <c r="B16" s="31">
        <v>96</v>
      </c>
      <c r="C16" s="31">
        <v>187</v>
      </c>
      <c r="D16" s="31">
        <v>46</v>
      </c>
      <c r="E16" s="31">
        <v>107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436</v>
      </c>
      <c r="AJ16" s="70"/>
    </row>
    <row r="17" spans="1:36" s="47" customFormat="1" x14ac:dyDescent="0.25">
      <c r="A17" s="46" t="s">
        <v>27</v>
      </c>
      <c r="B17" s="22">
        <f>B16*$B$8</f>
        <v>434.88</v>
      </c>
      <c r="C17" s="22">
        <f>C16*$B$8</f>
        <v>847.11</v>
      </c>
      <c r="D17" s="22">
        <f t="shared" ref="D17:AG17" si="2">D16*$B$8</f>
        <v>208.38000000000002</v>
      </c>
      <c r="E17" s="22">
        <f t="shared" si="2"/>
        <v>484.71000000000004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1975.0800000000002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96</v>
      </c>
      <c r="C22" s="20">
        <f t="shared" ref="C22:AG23" si="5">+C16+C18+C20</f>
        <v>187</v>
      </c>
      <c r="D22" s="20">
        <f t="shared" si="5"/>
        <v>46</v>
      </c>
      <c r="E22" s="20">
        <f t="shared" si="5"/>
        <v>107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436</v>
      </c>
    </row>
    <row r="23" spans="1:36" s="47" customFormat="1" x14ac:dyDescent="0.25">
      <c r="A23" s="48" t="s">
        <v>26</v>
      </c>
      <c r="B23" s="19">
        <f>+B17+B19+B21</f>
        <v>434.88</v>
      </c>
      <c r="C23" s="19">
        <f t="shared" si="5"/>
        <v>847.11</v>
      </c>
      <c r="D23" s="19">
        <f t="shared" si="5"/>
        <v>208.38000000000002</v>
      </c>
      <c r="E23" s="19">
        <f t="shared" si="5"/>
        <v>484.71000000000004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1975.0800000000002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9.0399999999999991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9.0399999999999991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40.9512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40.9512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9.0399999999999991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9.0399999999999991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40.9512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40.9512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764.83</v>
      </c>
      <c r="C49" s="44">
        <v>822.74</v>
      </c>
      <c r="D49" s="44">
        <v>334.69</v>
      </c>
      <c r="E49" s="44">
        <v>480.04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2402.3000000000002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624.78</v>
      </c>
      <c r="C53" s="44">
        <v>745.48</v>
      </c>
      <c r="D53" s="44">
        <v>324.68</v>
      </c>
      <c r="E53" s="44">
        <v>400.04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2094.98</v>
      </c>
    </row>
    <row r="54" spans="1:34" x14ac:dyDescent="0.25">
      <c r="A54" s="17" t="s">
        <v>114</v>
      </c>
      <c r="B54" s="44"/>
      <c r="C54" s="44"/>
      <c r="D54" s="44"/>
      <c r="E54" s="44">
        <v>6.34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6.34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2055.9899999999998</v>
      </c>
      <c r="C64" s="53">
        <f t="shared" ref="C64:AG64" si="21">+C15+C23+C31+C39+C47+C48+C49+C50+C51+C52+C53+C54+C55+C56+C57+C58+C59+C60+C61+C62+C63</f>
        <v>2614.33</v>
      </c>
      <c r="D64" s="53">
        <f t="shared" si="21"/>
        <v>886.25</v>
      </c>
      <c r="E64" s="53">
        <f t="shared" si="21"/>
        <v>1480.0811999999999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7036.6511999999993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2053.56</v>
      </c>
      <c r="C67" s="57">
        <f t="shared" ref="C67:L67" si="23">C12</f>
        <v>2610.8200000000002</v>
      </c>
      <c r="D67" s="57">
        <f t="shared" si="23"/>
        <v>884.62</v>
      </c>
      <c r="E67" s="57">
        <f t="shared" si="23"/>
        <v>1478.2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7027.2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2053.56</v>
      </c>
      <c r="C69" s="59">
        <f t="shared" ref="C69:AG69" si="25">+C67+C68</f>
        <v>2610.8200000000002</v>
      </c>
      <c r="D69" s="59">
        <f t="shared" si="25"/>
        <v>884.62</v>
      </c>
      <c r="E69" s="59">
        <f t="shared" si="25"/>
        <v>1478.2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7027.2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2.4299999999998363</v>
      </c>
      <c r="C70" s="57">
        <f t="shared" si="26"/>
        <v>3.5099999999997635</v>
      </c>
      <c r="D70" s="57">
        <f t="shared" si="26"/>
        <v>1.6299999999999955</v>
      </c>
      <c r="E70" s="57">
        <f t="shared" si="26"/>
        <v>1.8811999999998079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9.4511999999994032</v>
      </c>
    </row>
    <row r="71" spans="1:34" ht="107.25" customHeight="1" x14ac:dyDescent="0.25">
      <c r="A71" s="77" t="s">
        <v>96</v>
      </c>
      <c r="B71" s="14" t="s">
        <v>140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 t="s">
        <v>141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917.9</v>
      </c>
      <c r="C12" s="26">
        <v>1440.55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2358.4499999999998</v>
      </c>
      <c r="AI12" s="26">
        <v>2358.4499999999998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18</v>
      </c>
      <c r="C13" s="26">
        <v>25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43</v>
      </c>
      <c r="AI13" s="26"/>
      <c r="AJ13" s="69">
        <f>+AI13-AH13</f>
        <v>-43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/>
      <c r="C15" s="23">
        <v>21.5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21.5</v>
      </c>
    </row>
    <row r="16" spans="1:36" s="32" customFormat="1" x14ac:dyDescent="0.25">
      <c r="A16" s="30" t="s">
        <v>20</v>
      </c>
      <c r="B16" s="31">
        <v>66</v>
      </c>
      <c r="C16" s="31">
        <v>127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193</v>
      </c>
      <c r="AJ16" s="70"/>
    </row>
    <row r="17" spans="1:36" s="47" customFormat="1" x14ac:dyDescent="0.25">
      <c r="A17" s="46" t="s">
        <v>27</v>
      </c>
      <c r="B17" s="22">
        <f>B16*$B$8</f>
        <v>298.98</v>
      </c>
      <c r="C17" s="22">
        <f>C16*$B$8</f>
        <v>575.31000000000006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874.29000000000008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66</v>
      </c>
      <c r="C22" s="20">
        <f t="shared" ref="C22:AG23" si="5">+C16+C18+C20</f>
        <v>127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193</v>
      </c>
    </row>
    <row r="23" spans="1:36" s="47" customFormat="1" x14ac:dyDescent="0.25">
      <c r="A23" s="48" t="s">
        <v>26</v>
      </c>
      <c r="B23" s="19">
        <f>+B17+B19+B21</f>
        <v>298.98</v>
      </c>
      <c r="C23" s="19">
        <f t="shared" si="5"/>
        <v>575.31000000000006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874.29000000000008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8.09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8.09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36.6477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36.6477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8.09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8.09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36.6477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36.6477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587.02</v>
      </c>
      <c r="C49" s="44">
        <v>755.21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1342.23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45.16</v>
      </c>
      <c r="C53" s="44">
        <v>77.44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122.6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48.01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48.01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979.17</v>
      </c>
      <c r="C64" s="53">
        <f t="shared" ref="C64:AG64" si="21">+C15+C23+C31+C39+C47+C48+C49+C50+C51+C52+C53+C54+C55+C56+C57+C58+C59+C60+C61+C62+C63</f>
        <v>1466.1077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2445.2777000000001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917.9</v>
      </c>
      <c r="C67" s="57">
        <f t="shared" ref="C67:L67" si="23">C12</f>
        <v>1440.55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2358.4499999999998</v>
      </c>
    </row>
    <row r="68" spans="1:34" s="47" customFormat="1" x14ac:dyDescent="0.25">
      <c r="A68" s="58" t="s">
        <v>93</v>
      </c>
      <c r="B68" s="59">
        <f t="shared" ref="B68:AG68" si="24">+B13+B14</f>
        <v>30</v>
      </c>
      <c r="C68" s="59">
        <f t="shared" si="24"/>
        <v>25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55</v>
      </c>
    </row>
    <row r="69" spans="1:34" s="47" customFormat="1" x14ac:dyDescent="0.25">
      <c r="A69" s="58" t="s">
        <v>94</v>
      </c>
      <c r="B69" s="59">
        <f>+B67+B68</f>
        <v>947.9</v>
      </c>
      <c r="C69" s="59">
        <f t="shared" ref="C69:AG69" si="25">+C67+C68</f>
        <v>1465.55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2413.4499999999998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31.269999999999982</v>
      </c>
      <c r="C70" s="57">
        <f t="shared" si="26"/>
        <v>0.55770000000006803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31.82770000000005</v>
      </c>
    </row>
    <row r="71" spans="1:34" ht="102.75" customHeight="1" x14ac:dyDescent="0.25">
      <c r="A71" s="77" t="s">
        <v>96</v>
      </c>
      <c r="B71" s="14" t="s">
        <v>142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9" sqref="F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456.25</v>
      </c>
      <c r="C12" s="26">
        <v>1647.62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2103.87</v>
      </c>
      <c r="AI12" s="26"/>
      <c r="AJ12" s="69">
        <f>+AI12-AH12</f>
        <v>-2103.87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52</v>
      </c>
    </row>
    <row r="16" spans="1:36" s="32" customFormat="1" x14ac:dyDescent="0.25">
      <c r="A16" s="30" t="s">
        <v>20</v>
      </c>
      <c r="B16" s="31">
        <v>38</v>
      </c>
      <c r="C16" s="31">
        <v>233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271</v>
      </c>
      <c r="AJ16" s="70"/>
    </row>
    <row r="17" spans="1:36" s="47" customFormat="1" x14ac:dyDescent="0.25">
      <c r="A17" s="46" t="s">
        <v>27</v>
      </c>
      <c r="B17" s="22">
        <f>B16*$B$8</f>
        <v>174.42</v>
      </c>
      <c r="C17" s="22">
        <f>C16*$B$8</f>
        <v>1069.47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1243.8900000000001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</v>
      </c>
      <c r="C22" s="20">
        <f t="shared" ref="C22:AG23" si="5">+C16+C18+C20</f>
        <v>233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271</v>
      </c>
    </row>
    <row r="23" spans="1:36" s="47" customFormat="1" x14ac:dyDescent="0.25">
      <c r="A23" s="48" t="s">
        <v>26</v>
      </c>
      <c r="B23" s="19">
        <f>+B17+B19+B21</f>
        <v>174.42</v>
      </c>
      <c r="C23" s="19">
        <f t="shared" si="5"/>
        <v>1069.47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1243.8900000000001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28.27</v>
      </c>
      <c r="C32" s="36">
        <v>27.25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55.519999999999996</v>
      </c>
    </row>
    <row r="33" spans="1:34" s="47" customFormat="1" x14ac:dyDescent="0.25">
      <c r="A33" s="46" t="s">
        <v>35</v>
      </c>
      <c r="B33" s="22">
        <f>B32*$B$8</f>
        <v>129.7593</v>
      </c>
      <c r="C33" s="22">
        <f t="shared" ref="C33:AG33" si="12">C32*$B$8</f>
        <v>125.0775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254.83679999999998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28.27</v>
      </c>
      <c r="C38" s="20">
        <f t="shared" ref="C38:AG39" si="15">+C32+C34+C36</f>
        <v>27.25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55.519999999999996</v>
      </c>
    </row>
    <row r="39" spans="1:34" s="47" customFormat="1" x14ac:dyDescent="0.25">
      <c r="A39" s="48" t="s">
        <v>42</v>
      </c>
      <c r="B39" s="19">
        <f>+B33+B35+B37</f>
        <v>129.7593</v>
      </c>
      <c r="C39" s="19">
        <f t="shared" si="15"/>
        <v>125.0775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254.83679999999998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80.010000000000005</v>
      </c>
      <c r="C49" s="44">
        <v>413.17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493.18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21.06</v>
      </c>
      <c r="C53" s="44">
        <v>70.42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91.48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457.24930000000001</v>
      </c>
      <c r="C64" s="53">
        <f t="shared" ref="C64:AG64" si="21">+C15+C23+C31+C39+C47+C48+C49+C50+C51+C52+C53+C54+C55+C56+C57+C58+C59+C60+C61+C62+C63</f>
        <v>1678.1375000000003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2135.3868000000002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456.25</v>
      </c>
      <c r="C67" s="57">
        <f t="shared" ref="C67:L67" si="23">C12</f>
        <v>1647.62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2103.87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456.25</v>
      </c>
      <c r="C69" s="59">
        <f t="shared" ref="C69:AG69" si="25">+C67+C68</f>
        <v>1647.62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2103.87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0.99930000000000518</v>
      </c>
      <c r="C70" s="57">
        <f t="shared" si="26"/>
        <v>30.517500000000382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31.516800000000387</v>
      </c>
    </row>
    <row r="71" spans="1:34" ht="96" customHeight="1" x14ac:dyDescent="0.25">
      <c r="A71" s="77" t="s">
        <v>96</v>
      </c>
      <c r="B71" s="14"/>
      <c r="C71" s="14" t="s">
        <v>143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H16" sqref="H1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44595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2141.98</v>
      </c>
      <c r="C12" s="26">
        <v>1967.87</v>
      </c>
      <c r="D12" s="26">
        <v>1068.51</v>
      </c>
      <c r="E12" s="26">
        <v>740.76</v>
      </c>
      <c r="F12" s="26">
        <v>2597.54</v>
      </c>
      <c r="G12" s="26">
        <v>1653.27</v>
      </c>
      <c r="H12" s="26">
        <v>1589.36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11759.29</v>
      </c>
      <c r="AI12" s="26"/>
      <c r="AJ12" s="69">
        <f>+AI12-AH12</f>
        <v>-11759.29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138.69999999999999</v>
      </c>
      <c r="C15" s="23">
        <v>56.3</v>
      </c>
      <c r="D15" s="23">
        <v>75.5</v>
      </c>
      <c r="E15" s="23"/>
      <c r="F15" s="23">
        <v>19</v>
      </c>
      <c r="G15" s="23">
        <v>71.5</v>
      </c>
      <c r="H15" s="23">
        <v>60.7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421.7</v>
      </c>
    </row>
    <row r="16" spans="1:36" s="32" customFormat="1" x14ac:dyDescent="0.25">
      <c r="A16" s="30" t="s">
        <v>20</v>
      </c>
      <c r="B16" s="31">
        <v>114</v>
      </c>
      <c r="C16" s="31">
        <v>144</v>
      </c>
      <c r="D16" s="31">
        <v>133</v>
      </c>
      <c r="E16" s="31">
        <v>95</v>
      </c>
      <c r="F16" s="31">
        <v>295</v>
      </c>
      <c r="G16" s="31">
        <v>167</v>
      </c>
      <c r="H16" s="31">
        <v>163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1111</v>
      </c>
      <c r="AJ16" s="70"/>
    </row>
    <row r="17" spans="1:36" s="47" customFormat="1" x14ac:dyDescent="0.25">
      <c r="A17" s="46" t="s">
        <v>27</v>
      </c>
      <c r="B17" s="22">
        <f>B16*$B$8</f>
        <v>516.42000000000007</v>
      </c>
      <c r="C17" s="22">
        <f>C16*$B$8</f>
        <v>652.32000000000005</v>
      </c>
      <c r="D17" s="22">
        <f t="shared" ref="D17:AG17" si="2">D16*$B$8</f>
        <v>602.49</v>
      </c>
      <c r="E17" s="22">
        <f t="shared" si="2"/>
        <v>430.35</v>
      </c>
      <c r="F17" s="22">
        <f t="shared" si="2"/>
        <v>1336.3500000000001</v>
      </c>
      <c r="G17" s="22">
        <f t="shared" si="2"/>
        <v>756.51</v>
      </c>
      <c r="H17" s="22">
        <f t="shared" si="2"/>
        <v>738.39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5032.8300000000008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114</v>
      </c>
      <c r="C22" s="20">
        <f t="shared" ref="C22:AG23" si="5">+C16+C18+C20</f>
        <v>144</v>
      </c>
      <c r="D22" s="20">
        <f t="shared" si="5"/>
        <v>133</v>
      </c>
      <c r="E22" s="20">
        <f t="shared" si="5"/>
        <v>95</v>
      </c>
      <c r="F22" s="20">
        <f t="shared" si="5"/>
        <v>295</v>
      </c>
      <c r="G22" s="20">
        <f t="shared" si="5"/>
        <v>167</v>
      </c>
      <c r="H22" s="20">
        <f t="shared" si="5"/>
        <v>163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1111</v>
      </c>
    </row>
    <row r="23" spans="1:36" s="47" customFormat="1" x14ac:dyDescent="0.25">
      <c r="A23" s="48" t="s">
        <v>26</v>
      </c>
      <c r="B23" s="19">
        <f>+B17+B19+B21</f>
        <v>516.42000000000007</v>
      </c>
      <c r="C23" s="19">
        <f t="shared" si="5"/>
        <v>652.32000000000005</v>
      </c>
      <c r="D23" s="19">
        <f t="shared" si="5"/>
        <v>602.49</v>
      </c>
      <c r="E23" s="19">
        <f t="shared" si="5"/>
        <v>430.35</v>
      </c>
      <c r="F23" s="19">
        <f t="shared" si="5"/>
        <v>1336.3500000000001</v>
      </c>
      <c r="G23" s="19">
        <f t="shared" si="5"/>
        <v>756.51</v>
      </c>
      <c r="H23" s="19">
        <f t="shared" si="5"/>
        <v>738.39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5032.8300000000008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1198.08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1198.08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937.58</v>
      </c>
      <c r="D52" s="44">
        <v>320.22000000000003</v>
      </c>
      <c r="E52" s="44">
        <v>111.12</v>
      </c>
      <c r="F52" s="44">
        <v>994.23</v>
      </c>
      <c r="G52" s="44">
        <v>828.89</v>
      </c>
      <c r="H52" s="44">
        <v>791.22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3983.26</v>
      </c>
    </row>
    <row r="53" spans="1:34" x14ac:dyDescent="0.25">
      <c r="A53" s="17" t="s">
        <v>18</v>
      </c>
      <c r="B53" s="44">
        <v>292.27999999999997</v>
      </c>
      <c r="C53" s="44">
        <v>253.85</v>
      </c>
      <c r="D53" s="44">
        <v>72.56</v>
      </c>
      <c r="E53" s="44">
        <v>205.7</v>
      </c>
      <c r="F53" s="44">
        <v>272.68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1097.0700000000002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67.34</v>
      </c>
      <c r="D55" s="44"/>
      <c r="E55" s="44"/>
      <c r="F55" s="44">
        <v>13.16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80.5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2145.48</v>
      </c>
      <c r="C64" s="53">
        <f t="shared" ref="C64:AG64" si="21">+C15+C23+C31+C39+C47+C48+C49+C50+C51+C52+C53+C54+C55+C56+C57+C58+C59+C60+C61+C62+C63</f>
        <v>1967.3899999999999</v>
      </c>
      <c r="D64" s="53">
        <f t="shared" si="21"/>
        <v>1070.77</v>
      </c>
      <c r="E64" s="53">
        <f t="shared" si="21"/>
        <v>747.17000000000007</v>
      </c>
      <c r="F64" s="53">
        <f t="shared" si="21"/>
        <v>2635.4199999999996</v>
      </c>
      <c r="G64" s="53">
        <f t="shared" si="21"/>
        <v>1656.9</v>
      </c>
      <c r="H64" s="53">
        <f t="shared" si="21"/>
        <v>1590.31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11813.439999999999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2141.98</v>
      </c>
      <c r="C67" s="57">
        <f t="shared" ref="C67:L67" si="23">C12</f>
        <v>1967.87</v>
      </c>
      <c r="D67" s="57">
        <f t="shared" si="23"/>
        <v>1068.51</v>
      </c>
      <c r="E67" s="57">
        <f t="shared" si="23"/>
        <v>740.76</v>
      </c>
      <c r="F67" s="57">
        <f t="shared" si="23"/>
        <v>2597.54</v>
      </c>
      <c r="G67" s="57">
        <f t="shared" si="23"/>
        <v>1653.27</v>
      </c>
      <c r="H67" s="57">
        <f t="shared" si="23"/>
        <v>1589.36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11759.29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2141.98</v>
      </c>
      <c r="C69" s="59">
        <f t="shared" ref="C69:AG69" si="25">+C67+C68</f>
        <v>1967.87</v>
      </c>
      <c r="D69" s="59">
        <f t="shared" si="25"/>
        <v>1068.51</v>
      </c>
      <c r="E69" s="59">
        <f t="shared" si="25"/>
        <v>740.76</v>
      </c>
      <c r="F69" s="59">
        <f t="shared" si="25"/>
        <v>2597.54</v>
      </c>
      <c r="G69" s="59">
        <f t="shared" si="25"/>
        <v>1653.27</v>
      </c>
      <c r="H69" s="59">
        <f t="shared" si="25"/>
        <v>1589.36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11759.29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3.5</v>
      </c>
      <c r="C70" s="57">
        <f t="shared" si="26"/>
        <v>-0.48000000000001819</v>
      </c>
      <c r="D70" s="57">
        <f t="shared" si="26"/>
        <v>2.2599999999999909</v>
      </c>
      <c r="E70" s="57">
        <f t="shared" si="26"/>
        <v>6.4100000000000819</v>
      </c>
      <c r="F70" s="57">
        <f t="shared" si="26"/>
        <v>37.879999999999654</v>
      </c>
      <c r="G70" s="57">
        <f t="shared" si="26"/>
        <v>3.6300000000001091</v>
      </c>
      <c r="H70" s="57">
        <f t="shared" si="26"/>
        <v>0.95000000000004547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54.149999999999864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2022-02-18T17:59:25Z</dcterms:modified>
</cp:coreProperties>
</file>