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6" activeTab="6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49" l="1"/>
  <c r="B49" i="149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B64" i="149" l="1"/>
  <c r="B70" i="149" s="1"/>
  <c r="AH23" i="149"/>
  <c r="F11" i="145" s="1"/>
  <c r="AH23" i="151"/>
  <c r="H11" i="145" s="1"/>
  <c r="B64" i="150"/>
  <c r="B70" i="150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U39" i="40" s="1"/>
  <c r="V33" i="40"/>
  <c r="V39" i="40" s="1"/>
  <c r="W33" i="40"/>
  <c r="X33" i="40"/>
  <c r="Y33" i="40"/>
  <c r="Z33" i="40"/>
  <c r="Z39" i="40" s="1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E47" i="40" s="1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W47" i="40" s="1"/>
  <c r="X45" i="40"/>
  <c r="Y45" i="40"/>
  <c r="Z45" i="40"/>
  <c r="AA45" i="40"/>
  <c r="AA47" i="40" s="1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Y23" i="40"/>
  <c r="U23" i="40"/>
  <c r="V23" i="40"/>
  <c r="V64" i="40" s="1"/>
  <c r="AD47" i="40"/>
  <c r="Z47" i="40"/>
  <c r="AE39" i="40"/>
  <c r="AA39" i="40"/>
  <c r="W39" i="40"/>
  <c r="AG39" i="40"/>
  <c r="AC39" i="40"/>
  <c r="Y39" i="40"/>
  <c r="Y64" i="40" s="1"/>
  <c r="Y70" i="40" s="1"/>
  <c r="Z23" i="40"/>
  <c r="V47" i="40"/>
  <c r="AF47" i="40"/>
  <c r="X47" i="40"/>
  <c r="AD23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X31" i="40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H69" i="40" s="1"/>
  <c r="I67" i="40"/>
  <c r="J67" i="40"/>
  <c r="K67" i="40"/>
  <c r="K69" i="40" s="1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C69" i="40"/>
  <c r="B68" i="40"/>
  <c r="C17" i="40"/>
  <c r="V70" i="40" l="1"/>
  <c r="I69" i="40"/>
  <c r="E69" i="40"/>
  <c r="X64" i="40"/>
  <c r="X70" i="40" s="1"/>
  <c r="D69" i="40"/>
  <c r="AE64" i="40"/>
  <c r="AE70" i="40" s="1"/>
  <c r="Q39" i="40"/>
  <c r="M39" i="40"/>
  <c r="AF64" i="40"/>
  <c r="AF70" i="40" s="1"/>
  <c r="P47" i="40"/>
  <c r="O39" i="40"/>
  <c r="Z70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P64" i="40" l="1"/>
  <c r="P70" i="40" s="1"/>
  <c r="AH69" i="40"/>
  <c r="R64" i="40"/>
  <c r="R70" i="40" s="1"/>
  <c r="O64" i="40"/>
  <c r="O70" i="40" s="1"/>
  <c r="S64" i="40"/>
  <c r="S70" i="40" s="1"/>
  <c r="M64" i="40"/>
  <c r="M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I39" i="40" s="1"/>
  <c r="J33" i="40"/>
  <c r="J39" i="40" s="1"/>
  <c r="K33" i="40"/>
  <c r="L33" i="40"/>
  <c r="C35" i="40"/>
  <c r="D35" i="40"/>
  <c r="E35" i="40"/>
  <c r="E39" i="40" s="1"/>
  <c r="F35" i="40"/>
  <c r="G35" i="40"/>
  <c r="H35" i="40"/>
  <c r="H39" i="40" s="1"/>
  <c r="I35" i="40"/>
  <c r="J35" i="40"/>
  <c r="K35" i="40"/>
  <c r="L35" i="40"/>
  <c r="L39" i="40" s="1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J25" i="40"/>
  <c r="K25" i="40"/>
  <c r="L25" i="40"/>
  <c r="C29" i="40"/>
  <c r="C31" i="40" s="1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I23" i="40" s="1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C30" i="40"/>
  <c r="D30" i="40"/>
  <c r="E30" i="40"/>
  <c r="F30" i="40"/>
  <c r="G30" i="40"/>
  <c r="H30" i="40"/>
  <c r="I30" i="40"/>
  <c r="J30" i="40"/>
  <c r="K30" i="40"/>
  <c r="L30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C46" i="40"/>
  <c r="D46" i="40"/>
  <c r="E46" i="40"/>
  <c r="F46" i="40"/>
  <c r="G46" i="40"/>
  <c r="H46" i="40"/>
  <c r="I46" i="40"/>
  <c r="J46" i="40"/>
  <c r="K46" i="40"/>
  <c r="L46" i="40"/>
  <c r="E47" i="40"/>
  <c r="B38" i="40"/>
  <c r="AH19" i="40" l="1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H64" i="40" s="1"/>
  <c r="H70" i="40" s="1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E64" i="40"/>
  <c r="E70" i="40" s="1"/>
  <c r="B23" i="40"/>
  <c r="D64" i="40" l="1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<sst xmlns="http://schemas.openxmlformats.org/spreadsheetml/2006/main" count="785" uniqueCount="153">
  <si>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</si>
  <si>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</si>
  <si>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</si>
  <si>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</si>
  <si>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</si>
  <si>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</si>
  <si>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</si>
  <si>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</si>
  <si>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</si>
  <si>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</si>
  <si>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</si>
  <si>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</si>
  <si>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</si>
  <si>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</si>
  <si>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</si>
  <si>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</si>
  <si>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</si>
  <si>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</si>
  <si>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</si>
  <si>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</si>
  <si>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</si>
  <si>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</si>
  <si>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</si>
  <si>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</si>
  <si>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</si>
  <si>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</si>
  <si>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</si>
  <si>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</si>
  <si>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</si>
  <si>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</si>
  <si>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</si>
  <si>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</si>
  <si>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</si>
  <si>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</si>
  <si>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</si>
  <si>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</si>
  <si>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</si>
  <si>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</si>
  <si>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</si>
  <si>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</si>
  <si>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</si>
  <si>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</si>
  <si>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</si>
  <si>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</si>
  <si>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</si>
  <si>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</si>
  <si>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</si>
  <si>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</si>
  <si>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</si>
  <si>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</si>
  <si>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</si>
  <si>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</si>
  <si>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</si>
  <si>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</si>
  <si>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</si>
  <si>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</si>
  <si>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</si>
  <si>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</si>
  <si>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</si>
  <si>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</si>
  <si>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</si>
  <si>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</si>
  <si>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</si>
  <si>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</si>
  <si>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</si>
  <si>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</si>
  <si>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</si>
  <si>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</si>
  <si>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</si>
  <si>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</si>
  <si>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</si>
  <si>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</si>
  <si>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</si>
  <si>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</si>
  <si>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</si>
  <si>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</si>
  <si>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</si>
  <si>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</si>
  <si>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</si>
  <si>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</si>
  <si>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</si>
  <si>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</si>
  <si>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</si>
  <si>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</si>
  <si>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</si>
  <si>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</si>
  <si>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</si>
  <si>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</si>
  <si>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</si>
  <si>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</si>
  <si>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</si>
  <si>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</si>
  <si>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</si>
  <si>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</si>
  <si>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</si>
  <si>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</si>
  <si>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</si>
  <si>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</si>
  <si>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</si>
  <si>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</si>
  <si>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</si>
  <si>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</si>
  <si>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</si>
  <si>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</si>
  <si>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</si>
  <si>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</si>
  <si>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</si>
  <si>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</si>
  <si>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</si>
  <si>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</si>
  <si>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</si>
  <si>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</si>
  <si>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</si>
  <si>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</si>
  <si>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</si>
  <si>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</si>
  <si>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</si>
  <si>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</si>
  <si>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</si>
  <si>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</si>
  <si>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</si>
  <si>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4.00</t>
  </si>
  <si>
    <t>MALREGISTRO DE 20$</t>
  </si>
  <si>
    <t>SOBRANTE DE 73BS</t>
  </si>
  <si>
    <t>POR DEBITO #1655</t>
  </si>
  <si>
    <t>R/F 47.00</t>
  </si>
  <si>
    <t>NOTA DE CREDITO 3$</t>
  </si>
  <si>
    <t>R/F 25.50</t>
  </si>
  <si>
    <t>R/F 22.00</t>
  </si>
  <si>
    <t>R/F 27.80</t>
  </si>
  <si>
    <t>MAL REGISTRO 0.01$</t>
  </si>
  <si>
    <t>R/F 2.00</t>
  </si>
  <si>
    <t>MALREGISTRO 0.48$</t>
  </si>
  <si>
    <t>R/F 16.50</t>
  </si>
  <si>
    <t>R/F 15.00</t>
  </si>
  <si>
    <t>R/F 74.45</t>
  </si>
  <si>
    <t>R/F 0.10</t>
  </si>
  <si>
    <t>FALTANTE EFECTIVO</t>
  </si>
  <si>
    <t>R/F 10.50</t>
  </si>
  <si>
    <t>R/F 11.00</t>
  </si>
  <si>
    <t>R/F 210.50</t>
  </si>
  <si>
    <t>R/F 7.80</t>
  </si>
  <si>
    <t>MAL REGISTRO 5$</t>
  </si>
  <si>
    <t>MAL REGISTRO 1$</t>
  </si>
  <si>
    <t>R/F 28.00</t>
  </si>
  <si>
    <t>R/F 41.00</t>
  </si>
  <si>
    <t>CUENTA EN DEBITO</t>
  </si>
  <si>
    <t>COBRADA X MENOS</t>
  </si>
  <si>
    <t>60BS</t>
  </si>
  <si>
    <t>SOBRANTE PERIODICO</t>
  </si>
  <si>
    <t>FALTANTE DE 5$</t>
  </si>
  <si>
    <t>R/F 1.00</t>
  </si>
  <si>
    <t xml:space="preserve">SOBRANTE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</si>
</sst>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52174.710000000006</v>
      </c>
      <c r="C2" s="43">
        <f>MODELO!AH12</f>
        <v>25884.219999999994</v>
      </c>
      <c r="D2" s="43">
        <f>EXQUISITECES!AH12</f>
        <v>8167.5999999999995</v>
      </c>
      <c r="E2" s="43">
        <f>HOYADA!AH12</f>
        <v>8491.83</v>
      </c>
      <c r="F2" s="43">
        <f>FARMASTOP!AH12</f>
        <v>2337.79</v>
      </c>
      <c r="G2" s="43">
        <f>BOCAS!AH12</f>
        <v>5635.38</v>
      </c>
      <c r="H2" s="43">
        <f>LAGUNETICA!AH12</f>
        <v>13009.45</v>
      </c>
      <c r="I2" s="43">
        <f>SANANTONIO!AH12</f>
        <v>0</v>
      </c>
      <c r="J2" s="43">
        <f>SUM(B2:I2)</f>
        <v>115700.98</v>
      </c>
    </row>
    <row r="3" spans="1:10" x14ac:dyDescent="0.25">
      <c r="A3" s="46" t="s">
        <v>0</v>
      </c>
      <c r="B3" s="43">
        <f>AUTOMERCADO!AH15</f>
        <v>357.3</v>
      </c>
      <c r="C3" s="43">
        <f>MODELO!AH15</f>
        <v>530.5</v>
      </c>
      <c r="D3" s="43">
        <f>EXQUISITECES!AH15</f>
        <v>98.5</v>
      </c>
      <c r="E3" s="43">
        <f>HOYADA!AH15</f>
        <v>724.35</v>
      </c>
      <c r="F3" s="43">
        <f>FARMASTOP!AH15</f>
        <v>98</v>
      </c>
      <c r="G3" s="43">
        <f>BOCAS!AH15</f>
        <v>76</v>
      </c>
      <c r="H3" s="43">
        <f>LAGUNETICA!AH15</f>
        <v>483.5</v>
      </c>
      <c r="I3" s="43">
        <f>SANANTONIO!AH15</f>
        <v>0</v>
      </c>
      <c r="J3" s="43">
        <f t="shared" ref="J3:J52" si="0">SUM(B3:I3)</f>
        <v>2368.15</v>
      </c>
    </row>
    <row r="4" spans="1:10" x14ac:dyDescent="0.25">
      <c r="A4" s="73" t="s">
        <v>20</v>
      </c>
      <c r="B4" s="43">
        <f>AUTOMERCADO!AH16</f>
        <v>5247</v>
      </c>
      <c r="C4" s="43">
        <f>MODELO!AH16</f>
        <v>2361</v>
      </c>
      <c r="D4" s="43">
        <f>EXQUISITECES!AH16</f>
        <v>818</v>
      </c>
      <c r="E4" s="43">
        <f>HOYADA!AH16</f>
        <v>429</v>
      </c>
      <c r="F4" s="43">
        <f>FARMASTOP!AH16</f>
        <v>66</v>
      </c>
      <c r="G4" s="43">
        <f>BOCAS!AH16</f>
        <v>804</v>
      </c>
      <c r="H4" s="43">
        <f>LAGUNETICA!AH16</f>
        <v>1161</v>
      </c>
      <c r="I4" s="43">
        <f>SANANTONIO!AH16</f>
        <v>0</v>
      </c>
      <c r="J4" s="43">
        <f t="shared" si="0"/>
        <v>10886</v>
      </c>
    </row>
    <row r="5" spans="1:10" x14ac:dyDescent="0.25">
      <c r="A5" s="46" t="s">
        <v>27</v>
      </c>
      <c r="B5" s="43">
        <f>AUTOMERCADO!AH17</f>
        <v>23768.910000000003</v>
      </c>
      <c r="C5" s="43">
        <f>MODELO!AH17</f>
        <v>10695.330000000002</v>
      </c>
      <c r="D5" s="43">
        <f>EXQUISITECES!AH17</f>
        <v>3705.54</v>
      </c>
      <c r="E5" s="43">
        <f>HOYADA!AH17</f>
        <v>1943.3700000000001</v>
      </c>
      <c r="F5" s="43">
        <f>FARMASTOP!AH17</f>
        <v>298.98</v>
      </c>
      <c r="G5" s="43">
        <f>BOCAS!AH17</f>
        <v>3690.36</v>
      </c>
      <c r="H5" s="43">
        <f>LAGUNETICA!AH17</f>
        <v>5259.33</v>
      </c>
      <c r="I5" s="43">
        <f>SANANTONIO!AH17</f>
        <v>0</v>
      </c>
      <c r="J5" s="43">
        <f t="shared" si="0"/>
        <v>49361.820000000014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5247</v>
      </c>
      <c r="C10" s="43">
        <f>MODELO!AH22</f>
        <v>2361</v>
      </c>
      <c r="D10" s="43">
        <f>EXQUISITECES!AH22</f>
        <v>818</v>
      </c>
      <c r="E10" s="43">
        <f>HOYADA!AH22</f>
        <v>429</v>
      </c>
      <c r="F10" s="43">
        <f>FARMASTOP!AH22</f>
        <v>66</v>
      </c>
      <c r="G10" s="43">
        <f>BOCAS!AH22</f>
        <v>804</v>
      </c>
      <c r="H10" s="43">
        <f>LAGUNETICA!AH22</f>
        <v>1161</v>
      </c>
      <c r="I10" s="43">
        <f>SANANTONIO!AH22</f>
        <v>0</v>
      </c>
      <c r="J10" s="43">
        <f t="shared" si="0"/>
        <v>10886</v>
      </c>
    </row>
    <row r="11" spans="1:10" x14ac:dyDescent="0.25">
      <c r="A11" s="48" t="s">
        <v>26</v>
      </c>
      <c r="B11" s="43">
        <f>AUTOMERCADO!AH23</f>
        <v>23768.910000000003</v>
      </c>
      <c r="C11" s="43">
        <f>MODELO!AH23</f>
        <v>10695.330000000002</v>
      </c>
      <c r="D11" s="43">
        <f>EXQUISITECES!AH23</f>
        <v>3705.54</v>
      </c>
      <c r="E11" s="43">
        <f>HOYADA!AH23</f>
        <v>1943.3700000000001</v>
      </c>
      <c r="F11" s="43">
        <f>FARMASTOP!AH23</f>
        <v>298.98</v>
      </c>
      <c r="G11" s="43">
        <f>BOCAS!AH23</f>
        <v>3690.36</v>
      </c>
      <c r="H11" s="43">
        <f>LAGUNETICA!AH23</f>
        <v>5259.33</v>
      </c>
      <c r="I11" s="43">
        <f>SANANTONIO!AH23</f>
        <v>0</v>
      </c>
      <c r="J11" s="43">
        <f t="shared" si="0"/>
        <v>49361.820000000014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674.99</v>
      </c>
      <c r="C20" s="43">
        <f>MODELO!AH32</f>
        <v>72.7</v>
      </c>
      <c r="D20" s="43">
        <f>EXQUISITECES!AH32</f>
        <v>0</v>
      </c>
      <c r="E20" s="43">
        <f>HOYADA!AH32</f>
        <v>0</v>
      </c>
      <c r="F20" s="43">
        <f>FARMASTOP!AH32</f>
        <v>71.959999999999994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819.65000000000009</v>
      </c>
    </row>
    <row r="21" spans="1:10" x14ac:dyDescent="0.25">
      <c r="A21" s="46" t="s">
        <v>35</v>
      </c>
      <c r="B21" s="43">
        <f>AUTOMERCADO!AH33</f>
        <v>3057.7046999999998</v>
      </c>
      <c r="C21" s="43">
        <f>MODELO!AH33</f>
        <v>329.33100000000002</v>
      </c>
      <c r="D21" s="43">
        <f>EXQUISITECES!AH33</f>
        <v>0</v>
      </c>
      <c r="E21" s="43">
        <f>HOYADA!AH33</f>
        <v>0</v>
      </c>
      <c r="F21" s="43">
        <f>FARMASTOP!AH33</f>
        <v>325.97879999999998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3713.0144999999998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674.99</v>
      </c>
      <c r="C26" s="43">
        <f>MODELO!AH38</f>
        <v>72.7</v>
      </c>
      <c r="D26" s="43">
        <f>EXQUISITECES!AH38</f>
        <v>0</v>
      </c>
      <c r="E26" s="43">
        <f>HOYADA!AH38</f>
        <v>0</v>
      </c>
      <c r="F26" s="43">
        <f>FARMASTOP!AH38</f>
        <v>71.959999999999994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819.65000000000009</v>
      </c>
    </row>
    <row r="27" spans="1:10" x14ac:dyDescent="0.25">
      <c r="A27" s="48" t="s">
        <v>42</v>
      </c>
      <c r="B27" s="43">
        <f>AUTOMERCADO!AH39</f>
        <v>3057.7046999999998</v>
      </c>
      <c r="C27" s="43">
        <f>MODELO!AH39</f>
        <v>329.33100000000002</v>
      </c>
      <c r="D27" s="43">
        <f>EXQUISITECES!AH39</f>
        <v>0</v>
      </c>
      <c r="E27" s="43">
        <f>HOYADA!AH39</f>
        <v>0</v>
      </c>
      <c r="F27" s="43">
        <f>FARMASTOP!AH39</f>
        <v>325.97879999999998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3713.0144999999998</v>
      </c>
    </row>
    <row r="28" spans="1:10" x14ac:dyDescent="0.25">
      <c r="A28" s="46" t="s">
        <v>43</v>
      </c>
      <c r="B28" s="43">
        <f>AUTOMERCADO!AH40</f>
        <v>322.94</v>
      </c>
      <c r="C28" s="43">
        <f>MODELO!AH40</f>
        <v>23.02</v>
      </c>
      <c r="D28" s="43">
        <f>EXQUISITECES!AH40</f>
        <v>0</v>
      </c>
      <c r="E28" s="43">
        <f>HOYADA!AH40</f>
        <v>28.869999999999997</v>
      </c>
      <c r="F28" s="43">
        <f>FARMASTOP!AH40</f>
        <v>0</v>
      </c>
      <c r="G28" s="43">
        <f>BOCAS!AH40</f>
        <v>0</v>
      </c>
      <c r="H28" s="43">
        <f>LAGUNETICA!AH40</f>
        <v>23.72</v>
      </c>
      <c r="I28" s="43">
        <f>SANANTONIO!AH40</f>
        <v>0</v>
      </c>
      <c r="J28" s="43">
        <f t="shared" si="0"/>
        <v>398.54999999999995</v>
      </c>
    </row>
    <row r="29" spans="1:10" x14ac:dyDescent="0.25">
      <c r="A29" s="46" t="s">
        <v>44</v>
      </c>
      <c r="B29" s="43">
        <f>AUTOMERCADO!AH41</f>
        <v>1462.9182000000001</v>
      </c>
      <c r="C29" s="43">
        <f>MODELO!AH41</f>
        <v>104.28060000000001</v>
      </c>
      <c r="D29" s="43">
        <f>EXQUISITECES!AH41</f>
        <v>0</v>
      </c>
      <c r="E29" s="43">
        <f>HOYADA!AH41</f>
        <v>130.78109999999998</v>
      </c>
      <c r="F29" s="43">
        <f>FARMASTOP!AH41</f>
        <v>0</v>
      </c>
      <c r="G29" s="43">
        <f>BOCAS!AH41</f>
        <v>0</v>
      </c>
      <c r="H29" s="43">
        <f>LAGUNETICA!AH41</f>
        <v>107.4516</v>
      </c>
      <c r="I29" s="43">
        <f>SANANTONIO!AH41</f>
        <v>0</v>
      </c>
      <c r="J29" s="43">
        <f t="shared" si="0"/>
        <v>1805.4315000000001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322.94</v>
      </c>
      <c r="C34" s="43">
        <f>MODELO!AH46</f>
        <v>23.02</v>
      </c>
      <c r="D34" s="43">
        <f>EXQUISITECES!AH46</f>
        <v>0</v>
      </c>
      <c r="E34" s="43">
        <f>HOYADA!AH46</f>
        <v>28.869999999999997</v>
      </c>
      <c r="F34" s="43">
        <f>FARMASTOP!AH46</f>
        <v>0</v>
      </c>
      <c r="G34" s="43">
        <f>BOCAS!AH46</f>
        <v>0</v>
      </c>
      <c r="H34" s="43">
        <f>LAGUNETICA!AH46</f>
        <v>23.72</v>
      </c>
      <c r="I34" s="43">
        <f>SANANTONIO!AH46</f>
        <v>0</v>
      </c>
      <c r="J34" s="43">
        <f t="shared" si="0"/>
        <v>398.54999999999995</v>
      </c>
    </row>
    <row r="35" spans="1:10" x14ac:dyDescent="0.25">
      <c r="A35" s="48" t="s">
        <v>48</v>
      </c>
      <c r="B35" s="43">
        <f>AUTOMERCADO!AH47</f>
        <v>1462.9182000000001</v>
      </c>
      <c r="C35" s="43">
        <f>MODELO!AH47</f>
        <v>104.28060000000001</v>
      </c>
      <c r="D35" s="43">
        <f>EXQUISITECES!AH47</f>
        <v>0</v>
      </c>
      <c r="E35" s="43">
        <f>HOYADA!AH47</f>
        <v>130.78109999999998</v>
      </c>
      <c r="F35" s="43">
        <f>FARMASTOP!AH47</f>
        <v>0</v>
      </c>
      <c r="G35" s="43">
        <f>BOCAS!AH47</f>
        <v>0</v>
      </c>
      <c r="H35" s="43">
        <f>LAGUNETICA!AH47</f>
        <v>107.4516</v>
      </c>
      <c r="I35" s="43">
        <f>SANANTONIO!AH47</f>
        <v>0</v>
      </c>
      <c r="J35" s="43">
        <f t="shared" si="0"/>
        <v>1805.4315000000001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20930.899999999998</v>
      </c>
      <c r="C37" s="43">
        <f>MODELO!AH49</f>
        <v>11754.37</v>
      </c>
      <c r="D37" s="43">
        <f>EXQUISITECES!AH49</f>
        <v>2822.5499999999997</v>
      </c>
      <c r="E37" s="43">
        <f>HOYADA!AH49</f>
        <v>3522.19</v>
      </c>
      <c r="F37" s="43">
        <f>FARMASTOP!AH49</f>
        <v>1267.5900000000001</v>
      </c>
      <c r="G37" s="43">
        <f>BOCAS!AH49</f>
        <v>1763.65</v>
      </c>
      <c r="H37" s="43">
        <f>LAGUNETICA!AH49</f>
        <v>3260.87</v>
      </c>
      <c r="I37" s="43">
        <f>SANANTONIO!AH49</f>
        <v>0</v>
      </c>
      <c r="J37" s="43">
        <f t="shared" si="0"/>
        <v>45322.12000000001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2425.6600000000003</v>
      </c>
      <c r="I40" s="43">
        <f>SANANTONIO!AH52</f>
        <v>0</v>
      </c>
      <c r="J40" s="43">
        <f t="shared" si="0"/>
        <v>2425.6600000000003</v>
      </c>
    </row>
    <row r="41" spans="1:10" x14ac:dyDescent="0.25">
      <c r="A41" s="74" t="s">
        <v>18</v>
      </c>
      <c r="B41" s="43">
        <f>AUTOMERCADO!AH53</f>
        <v>2297.7500000000005</v>
      </c>
      <c r="C41" s="43">
        <f>MODELO!AH53</f>
        <v>2146.83</v>
      </c>
      <c r="D41" s="43">
        <f>EXQUISITECES!AH53</f>
        <v>1564.2600000000002</v>
      </c>
      <c r="E41" s="43">
        <f>HOYADA!AH53</f>
        <v>2139.25</v>
      </c>
      <c r="F41" s="43">
        <f>FARMASTOP!AH53</f>
        <v>52.44</v>
      </c>
      <c r="G41" s="43">
        <f>BOCAS!AH53</f>
        <v>302.96000000000004</v>
      </c>
      <c r="H41" s="43">
        <f>LAGUNETICA!AH53</f>
        <v>1412.63</v>
      </c>
      <c r="I41" s="43">
        <f>SANANTONIO!AH53</f>
        <v>0</v>
      </c>
      <c r="J41" s="43">
        <f t="shared" si="0"/>
        <v>9916.1200000000026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32.28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32.28</v>
      </c>
    </row>
    <row r="43" spans="1:10" x14ac:dyDescent="0.25">
      <c r="A43" s="74" t="s">
        <v>52</v>
      </c>
      <c r="B43" s="43">
        <f>AUTOMERCADO!AH55</f>
        <v>551.45999999999992</v>
      </c>
      <c r="C43" s="43">
        <f>MODELO!AH55</f>
        <v>369.28000000000003</v>
      </c>
      <c r="D43" s="43">
        <f>EXQUISITECES!AH55</f>
        <v>88.91</v>
      </c>
      <c r="E43" s="43">
        <f>HOYADA!AH55</f>
        <v>39.619999999999997</v>
      </c>
      <c r="F43" s="43">
        <f>FARMASTOP!AH55</f>
        <v>19.670000000000002</v>
      </c>
      <c r="G43" s="43">
        <f>BOCAS!AH55</f>
        <v>149.16</v>
      </c>
      <c r="H43" s="43">
        <f>LAGUNETICA!AH55</f>
        <v>75.510000000000005</v>
      </c>
      <c r="I43" s="43">
        <f>SANANTONIO!AH55</f>
        <v>0</v>
      </c>
      <c r="J43" s="43">
        <f t="shared" si="0"/>
        <v>1293.6100000000001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291.36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291.36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52426.942900000002</v>
      </c>
      <c r="C52" s="75">
        <f>MODELO!AH64</f>
        <v>25962.2016</v>
      </c>
      <c r="D52" s="75">
        <f>EXQUISITECES!AH64</f>
        <v>8279.76</v>
      </c>
      <c r="E52" s="75">
        <f>HOYADA!AH64</f>
        <v>8499.561099999999</v>
      </c>
      <c r="F52" s="75">
        <f>FARMASTOP!AH64</f>
        <v>2354.0187999999998</v>
      </c>
      <c r="G52" s="75">
        <f>BOCAS!AH64</f>
        <v>5982.1299999999992</v>
      </c>
      <c r="H52" s="75">
        <f>LAGUNETICA!AH64</f>
        <v>13024.9516</v>
      </c>
      <c r="I52" s="75">
        <f>SANANTONIO!AH64</f>
        <v>0</v>
      </c>
      <c r="J52" s="75">
        <f t="shared" si="0"/>
        <v>116529.56600000001</v>
      </c>
    </row>
    <row r="53" spans="1:10" x14ac:dyDescent="0.25">
      <c r="A53" s="56" t="s">
        <v>3</v>
      </c>
      <c r="B53" s="43">
        <f>B2</f>
        <v>52174.710000000006</v>
      </c>
      <c r="C53" s="43">
        <f t="shared" ref="C53:I53" si="1">C2</f>
        <v>25884.219999999994</v>
      </c>
      <c r="D53" s="43">
        <f t="shared" si="1"/>
        <v>8167.5999999999995</v>
      </c>
      <c r="E53" s="43">
        <f t="shared" si="1"/>
        <v>8491.83</v>
      </c>
      <c r="F53" s="43">
        <f t="shared" si="1"/>
        <v>2337.79</v>
      </c>
      <c r="G53" s="43">
        <f t="shared" si="1"/>
        <v>5635.38</v>
      </c>
      <c r="H53" s="43">
        <f t="shared" si="1"/>
        <v>13009.45</v>
      </c>
      <c r="I53" s="43">
        <f t="shared" si="1"/>
        <v>0</v>
      </c>
      <c r="J53" s="43">
        <f>J2</f>
        <v>115700.98</v>
      </c>
    </row>
    <row r="54" spans="1:10" x14ac:dyDescent="0.25">
      <c r="A54" s="58" t="s">
        <v>95</v>
      </c>
      <c r="B54" s="43">
        <f>+B52-B53</f>
        <v>252.23289999999542</v>
      </c>
      <c r="C54" s="43">
        <f t="shared" ref="C54:I54" si="2">+C52-C53</f>
        <v>77.981600000006438</v>
      </c>
      <c r="D54" s="43">
        <f t="shared" si="2"/>
        <v>112.16000000000076</v>
      </c>
      <c r="E54" s="43">
        <f t="shared" si="2"/>
        <v>7.7310999999990599</v>
      </c>
      <c r="F54" s="43">
        <f t="shared" si="2"/>
        <v>16.228799999999865</v>
      </c>
      <c r="G54" s="43">
        <f t="shared" si="2"/>
        <v>346.74999999999909</v>
      </c>
      <c r="H54" s="43">
        <f t="shared" si="2"/>
        <v>15.501599999999598</v>
      </c>
      <c r="I54" s="43">
        <f t="shared" si="2"/>
        <v>0</v>
      </c>
      <c r="J54" s="43">
        <f>+J52-J53</f>
        <v>828.58600000001024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56</v>
      </c>
      <c r="G11" s="5" t="s">
        <v>57</v>
      </c>
      <c r="H11" s="5" t="s">
        <v>58</v>
      </c>
      <c r="I11" s="5" t="s">
        <v>59</v>
      </c>
      <c r="J11" s="5" t="s">
        <v>60</v>
      </c>
      <c r="K11" s="5" t="s">
        <v>61</v>
      </c>
      <c r="L11" s="5" t="s">
        <v>62</v>
      </c>
      <c r="M11" s="5" t="s">
        <v>63</v>
      </c>
      <c r="N11" s="5" t="s">
        <v>64</v>
      </c>
      <c r="O11" s="5" t="s">
        <v>65</v>
      </c>
      <c r="P11" s="5" t="s">
        <v>66</v>
      </c>
      <c r="Q11" s="5" t="s">
        <v>68</v>
      </c>
      <c r="R11" s="5" t="s">
        <v>69</v>
      </c>
      <c r="S11" s="5" t="s">
        <v>72</v>
      </c>
      <c r="T11" s="5" t="s">
        <v>75</v>
      </c>
      <c r="U11" s="5" t="s">
        <v>76</v>
      </c>
      <c r="V11" s="5" t="s">
        <v>80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912.03</v>
      </c>
      <c r="C12" s="26">
        <v>2427.11</v>
      </c>
      <c r="D12" s="26">
        <v>2327.1</v>
      </c>
      <c r="E12" s="26">
        <v>6.32</v>
      </c>
      <c r="F12" s="26">
        <v>1703.58</v>
      </c>
      <c r="G12" s="26">
        <v>1941.74</v>
      </c>
      <c r="H12" s="26">
        <v>4184.3900000000003</v>
      </c>
      <c r="I12" s="26">
        <v>4167.3500000000004</v>
      </c>
      <c r="J12" s="26">
        <v>4198.33</v>
      </c>
      <c r="K12" s="26">
        <v>2950.38</v>
      </c>
      <c r="L12" s="26">
        <v>5556.94</v>
      </c>
      <c r="M12" s="26">
        <v>1528.64</v>
      </c>
      <c r="N12" s="26">
        <v>3323.44</v>
      </c>
      <c r="O12" s="26">
        <v>2103.4499999999998</v>
      </c>
      <c r="P12" s="26">
        <v>4899.4399999999996</v>
      </c>
      <c r="Q12" s="26">
        <v>5551.11</v>
      </c>
      <c r="R12" s="26">
        <v>2297.9299999999998</v>
      </c>
      <c r="S12" s="26">
        <v>459.17</v>
      </c>
      <c r="T12" s="26">
        <v>6.98</v>
      </c>
      <c r="U12" s="26">
        <v>732.69</v>
      </c>
      <c r="V12" s="26">
        <v>896.59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52174.710000000006</v>
      </c>
      <c r="AI12" s="26">
        <v>52169.71</v>
      </c>
      <c r="AJ12" s="69">
        <f>+AI12-AH12</f>
        <v>-5.000000000007276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12.5</v>
      </c>
      <c r="D15" s="23">
        <v>13.6</v>
      </c>
      <c r="E15" s="23">
        <v>7</v>
      </c>
      <c r="F15" s="23">
        <v>41.5</v>
      </c>
      <c r="G15" s="23"/>
      <c r="H15" s="23">
        <v>50.5</v>
      </c>
      <c r="I15" s="23"/>
      <c r="J15" s="23"/>
      <c r="K15" s="23"/>
      <c r="L15" s="23"/>
      <c r="M15" s="23">
        <v>5.5</v>
      </c>
      <c r="N15" s="23">
        <v>105</v>
      </c>
      <c r="O15" s="23">
        <v>7</v>
      </c>
      <c r="P15" s="23"/>
      <c r="Q15" s="23">
        <v>69.2</v>
      </c>
      <c r="R15" s="23">
        <v>15</v>
      </c>
      <c r="S15" s="23"/>
      <c r="T15" s="23">
        <v>1</v>
      </c>
      <c r="U15" s="23">
        <v>9</v>
      </c>
      <c r="V15" s="23">
        <v>20.5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357.3</v>
      </c>
    </row>
    <row r="16" spans="1:36" s="32" customFormat="1" x14ac:dyDescent="0.25">
      <c r="A16" s="30" t="s">
        <v>20</v>
      </c>
      <c r="B16" s="31">
        <v>63</v>
      </c>
      <c r="C16" s="31">
        <v>187</v>
      </c>
      <c r="D16" s="31">
        <v>303</v>
      </c>
      <c r="E16" s="31"/>
      <c r="F16" s="31">
        <v>262</v>
      </c>
      <c r="G16" s="31">
        <v>203</v>
      </c>
      <c r="H16" s="31">
        <v>333</v>
      </c>
      <c r="I16" s="31">
        <v>322</v>
      </c>
      <c r="J16" s="31">
        <v>449</v>
      </c>
      <c r="K16" s="31">
        <v>307</v>
      </c>
      <c r="L16" s="31">
        <v>708</v>
      </c>
      <c r="M16" s="31">
        <v>226</v>
      </c>
      <c r="N16" s="31">
        <v>372</v>
      </c>
      <c r="O16" s="31">
        <v>187</v>
      </c>
      <c r="P16" s="31">
        <v>505</v>
      </c>
      <c r="Q16" s="31">
        <v>401</v>
      </c>
      <c r="R16" s="31">
        <v>268</v>
      </c>
      <c r="S16" s="31"/>
      <c r="T16" s="31"/>
      <c r="U16" s="31">
        <v>55</v>
      </c>
      <c r="V16" s="31">
        <v>96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5247</v>
      </c>
      <c r="AJ16" s="70"/>
    </row>
    <row r="17" spans="1:36" s="47" customFormat="1" x14ac:dyDescent="0.25">
      <c r="A17" s="46" t="s">
        <v>27</v>
      </c>
      <c r="B17" s="22">
        <f>B16*$B$8</f>
        <v>285.39000000000004</v>
      </c>
      <c r="C17" s="22">
        <f>C16*$B$8</f>
        <v>847.11</v>
      </c>
      <c r="D17" s="22">
        <f t="shared" ref="D17:L17" si="2">D16*$B$8</f>
        <v>1372.5900000000001</v>
      </c>
      <c r="E17" s="22">
        <f t="shared" si="2"/>
        <v>0</v>
      </c>
      <c r="F17" s="22">
        <f t="shared" si="2"/>
        <v>1186.8600000000001</v>
      </c>
      <c r="G17" s="22">
        <f t="shared" si="2"/>
        <v>919.59</v>
      </c>
      <c r="H17" s="22">
        <f t="shared" si="2"/>
        <v>1508.49</v>
      </c>
      <c r="I17" s="22">
        <f t="shared" si="2"/>
        <v>1458.66</v>
      </c>
      <c r="J17" s="22">
        <f t="shared" si="2"/>
        <v>2033.97</v>
      </c>
      <c r="K17" s="22">
        <f t="shared" si="2"/>
        <v>1390.71</v>
      </c>
      <c r="L17" s="22">
        <f t="shared" si="2"/>
        <v>3207.2400000000002</v>
      </c>
      <c r="M17" s="22">
        <f t="shared" ref="M17:R17" si="3">M16*$B$8</f>
        <v>1023.7800000000001</v>
      </c>
      <c r="N17" s="22">
        <f t="shared" si="3"/>
        <v>1685.16</v>
      </c>
      <c r="O17" s="22">
        <f t="shared" si="3"/>
        <v>847.11</v>
      </c>
      <c r="P17" s="22">
        <f t="shared" si="3"/>
        <v>2287.65</v>
      </c>
      <c r="Q17" s="22">
        <f t="shared" si="3"/>
        <v>1816.5300000000002</v>
      </c>
      <c r="R17" s="22">
        <f t="shared" si="3"/>
        <v>1214.04</v>
      </c>
      <c r="S17" s="22">
        <f t="shared" ref="S17:AG17" si="4">S16*$B$8</f>
        <v>0</v>
      </c>
      <c r="T17" s="22">
        <f t="shared" si="4"/>
        <v>0</v>
      </c>
      <c r="U17" s="22">
        <f t="shared" si="4"/>
        <v>249.15</v>
      </c>
      <c r="V17" s="22">
        <f t="shared" si="4"/>
        <v>434.88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23768.910000000003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63</v>
      </c>
      <c r="C22" s="20">
        <f t="shared" ref="C22:L22" si="11">+C16+C18+C20</f>
        <v>187</v>
      </c>
      <c r="D22" s="20">
        <f t="shared" si="11"/>
        <v>303</v>
      </c>
      <c r="E22" s="20">
        <f t="shared" si="11"/>
        <v>0</v>
      </c>
      <c r="F22" s="20">
        <f t="shared" si="11"/>
        <v>262</v>
      </c>
      <c r="G22" s="20">
        <f t="shared" si="11"/>
        <v>203</v>
      </c>
      <c r="H22" s="20">
        <f t="shared" si="11"/>
        <v>333</v>
      </c>
      <c r="I22" s="20">
        <f t="shared" si="11"/>
        <v>322</v>
      </c>
      <c r="J22" s="20">
        <f t="shared" si="11"/>
        <v>449</v>
      </c>
      <c r="K22" s="20">
        <f t="shared" si="11"/>
        <v>307</v>
      </c>
      <c r="L22" s="20">
        <f t="shared" si="11"/>
        <v>708</v>
      </c>
      <c r="M22" s="20">
        <f t="shared" ref="M22:S22" si="12">+M16+M18+M20</f>
        <v>226</v>
      </c>
      <c r="N22" s="20">
        <f t="shared" si="12"/>
        <v>372</v>
      </c>
      <c r="O22" s="20">
        <f t="shared" si="12"/>
        <v>187</v>
      </c>
      <c r="P22" s="20">
        <f t="shared" si="12"/>
        <v>505</v>
      </c>
      <c r="Q22" s="20">
        <f t="shared" si="12"/>
        <v>401</v>
      </c>
      <c r="R22" s="20">
        <f t="shared" si="12"/>
        <v>268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55</v>
      </c>
      <c r="V22" s="20">
        <f t="shared" si="13"/>
        <v>96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5247</v>
      </c>
    </row>
    <row r="23" spans="1:36" s="47" customFormat="1" x14ac:dyDescent="0.25">
      <c r="A23" s="48" t="s">
        <v>26</v>
      </c>
      <c r="B23" s="19">
        <f>+B17+B19+B21</f>
        <v>285.39000000000004</v>
      </c>
      <c r="C23" s="19">
        <f t="shared" ref="C23:L23" si="14">+C17+C19+C21</f>
        <v>847.11</v>
      </c>
      <c r="D23" s="19">
        <f t="shared" si="14"/>
        <v>1372.5900000000001</v>
      </c>
      <c r="E23" s="19">
        <f t="shared" si="14"/>
        <v>0</v>
      </c>
      <c r="F23" s="19">
        <f t="shared" si="14"/>
        <v>1186.8600000000001</v>
      </c>
      <c r="G23" s="19">
        <f t="shared" si="14"/>
        <v>919.59</v>
      </c>
      <c r="H23" s="19">
        <f t="shared" si="14"/>
        <v>1508.49</v>
      </c>
      <c r="I23" s="19">
        <f t="shared" si="14"/>
        <v>1458.66</v>
      </c>
      <c r="J23" s="19">
        <f t="shared" si="14"/>
        <v>2033.97</v>
      </c>
      <c r="K23" s="19">
        <f t="shared" si="14"/>
        <v>1390.71</v>
      </c>
      <c r="L23" s="19">
        <f t="shared" si="14"/>
        <v>3207.2400000000002</v>
      </c>
      <c r="M23" s="19">
        <f t="shared" ref="M23:S23" si="15">+M17+M19+M21</f>
        <v>1023.7800000000001</v>
      </c>
      <c r="N23" s="19">
        <f t="shared" si="15"/>
        <v>1685.16</v>
      </c>
      <c r="O23" s="19">
        <f t="shared" si="15"/>
        <v>847.11</v>
      </c>
      <c r="P23" s="19">
        <f t="shared" si="15"/>
        <v>2287.65</v>
      </c>
      <c r="Q23" s="19">
        <f t="shared" si="15"/>
        <v>1816.5300000000002</v>
      </c>
      <c r="R23" s="19">
        <f t="shared" si="15"/>
        <v>1214.04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249.15</v>
      </c>
      <c r="V23" s="19">
        <f t="shared" si="16"/>
        <v>434.88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23768.910000000003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140.32</v>
      </c>
      <c r="I32" s="36">
        <v>184.29</v>
      </c>
      <c r="J32" s="36"/>
      <c r="K32" s="36"/>
      <c r="L32" s="36">
        <v>120.38</v>
      </c>
      <c r="M32" s="37"/>
      <c r="N32" s="37"/>
      <c r="O32" s="37">
        <v>96.32</v>
      </c>
      <c r="P32" s="37">
        <v>53.6</v>
      </c>
      <c r="Q32" s="37"/>
      <c r="R32" s="37">
        <v>80.08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674.99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635.64959999999996</v>
      </c>
      <c r="I33" s="22">
        <f t="shared" si="30"/>
        <v>834.83370000000002</v>
      </c>
      <c r="J33" s="22">
        <f t="shared" si="30"/>
        <v>0</v>
      </c>
      <c r="K33" s="22">
        <f t="shared" si="30"/>
        <v>0</v>
      </c>
      <c r="L33" s="22">
        <f t="shared" si="30"/>
        <v>545.32140000000004</v>
      </c>
      <c r="M33" s="22">
        <f t="shared" ref="M33:R33" si="31">M32*$B$8</f>
        <v>0</v>
      </c>
      <c r="N33" s="22">
        <f t="shared" si="31"/>
        <v>0</v>
      </c>
      <c r="O33" s="22">
        <f t="shared" si="31"/>
        <v>436.32959999999997</v>
      </c>
      <c r="P33" s="22">
        <f t="shared" si="31"/>
        <v>242.80800000000002</v>
      </c>
      <c r="Q33" s="22">
        <f t="shared" si="31"/>
        <v>0</v>
      </c>
      <c r="R33" s="22">
        <f t="shared" si="31"/>
        <v>362.76240000000001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3057.7046999999998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140.32</v>
      </c>
      <c r="I38" s="20">
        <f t="shared" si="39"/>
        <v>184.29</v>
      </c>
      <c r="J38" s="20">
        <f t="shared" si="39"/>
        <v>0</v>
      </c>
      <c r="K38" s="20">
        <f t="shared" si="39"/>
        <v>0</v>
      </c>
      <c r="L38" s="20">
        <f t="shared" si="39"/>
        <v>120.38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96.32</v>
      </c>
      <c r="P38" s="20">
        <f t="shared" si="40"/>
        <v>53.6</v>
      </c>
      <c r="Q38" s="20">
        <f t="shared" si="40"/>
        <v>0</v>
      </c>
      <c r="R38" s="20">
        <f t="shared" si="40"/>
        <v>80.08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674.99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635.64959999999996</v>
      </c>
      <c r="I39" s="19">
        <f t="shared" si="42"/>
        <v>834.83370000000002</v>
      </c>
      <c r="J39" s="19">
        <f t="shared" si="42"/>
        <v>0</v>
      </c>
      <c r="K39" s="19">
        <f t="shared" si="42"/>
        <v>0</v>
      </c>
      <c r="L39" s="19">
        <f t="shared" si="42"/>
        <v>545.32140000000004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436.32959999999997</v>
      </c>
      <c r="P39" s="19">
        <f t="shared" si="43"/>
        <v>242.80800000000002</v>
      </c>
      <c r="Q39" s="19">
        <f t="shared" si="43"/>
        <v>0</v>
      </c>
      <c r="R39" s="19">
        <f t="shared" si="43"/>
        <v>362.76240000000001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3057.7046999999998</v>
      </c>
    </row>
    <row r="40" spans="1:34" x14ac:dyDescent="0.25">
      <c r="A40" s="13" t="s">
        <v>43</v>
      </c>
      <c r="B40" s="36"/>
      <c r="C40" s="36">
        <v>118.16</v>
      </c>
      <c r="D40" s="36"/>
      <c r="E40" s="36"/>
      <c r="F40" s="36"/>
      <c r="G40" s="36"/>
      <c r="H40" s="36">
        <v>10.25</v>
      </c>
      <c r="I40" s="36"/>
      <c r="J40" s="36"/>
      <c r="K40" s="36">
        <v>16.53</v>
      </c>
      <c r="L40" s="36"/>
      <c r="M40" s="36"/>
      <c r="N40" s="36">
        <v>23</v>
      </c>
      <c r="O40" s="36"/>
      <c r="P40" s="36">
        <v>71.39</v>
      </c>
      <c r="Q40" s="36">
        <v>62.01</v>
      </c>
      <c r="R40" s="36">
        <v>21.6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322.94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535.26480000000004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46.432500000000005</v>
      </c>
      <c r="I41" s="22">
        <f t="shared" si="45"/>
        <v>0</v>
      </c>
      <c r="J41" s="22">
        <f t="shared" si="45"/>
        <v>0</v>
      </c>
      <c r="K41" s="22">
        <f t="shared" si="45"/>
        <v>74.880900000000011</v>
      </c>
      <c r="L41" s="22">
        <f t="shared" si="45"/>
        <v>0</v>
      </c>
      <c r="M41" s="22">
        <f t="shared" ref="M41:R41" si="46">M40*$B$8</f>
        <v>0</v>
      </c>
      <c r="N41" s="22">
        <f t="shared" si="46"/>
        <v>104.19000000000001</v>
      </c>
      <c r="O41" s="22">
        <f t="shared" si="46"/>
        <v>0</v>
      </c>
      <c r="P41" s="22">
        <f t="shared" si="46"/>
        <v>323.39670000000001</v>
      </c>
      <c r="Q41" s="22">
        <f t="shared" si="46"/>
        <v>280.90530000000001</v>
      </c>
      <c r="R41" s="22">
        <f t="shared" si="46"/>
        <v>97.848000000000013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1462.9182000000001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118.16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10.25</v>
      </c>
      <c r="I46" s="20">
        <f t="shared" si="54"/>
        <v>0</v>
      </c>
      <c r="J46" s="20">
        <f t="shared" si="54"/>
        <v>0</v>
      </c>
      <c r="K46" s="20">
        <f t="shared" si="54"/>
        <v>16.53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23</v>
      </c>
      <c r="O46" s="20">
        <f t="shared" si="55"/>
        <v>0</v>
      </c>
      <c r="P46" s="20">
        <f t="shared" si="55"/>
        <v>71.39</v>
      </c>
      <c r="Q46" s="20">
        <f t="shared" si="55"/>
        <v>62.01</v>
      </c>
      <c r="R46" s="20">
        <f t="shared" si="55"/>
        <v>21.6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322.94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535.26480000000004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46.432500000000005</v>
      </c>
      <c r="I47" s="19">
        <f t="shared" si="57"/>
        <v>0</v>
      </c>
      <c r="J47" s="19">
        <f t="shared" si="57"/>
        <v>0</v>
      </c>
      <c r="K47" s="19">
        <f t="shared" si="57"/>
        <v>74.880900000000011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104.19000000000001</v>
      </c>
      <c r="O47" s="19">
        <f t="shared" si="58"/>
        <v>0</v>
      </c>
      <c r="P47" s="19">
        <f t="shared" si="58"/>
        <v>323.39670000000001</v>
      </c>
      <c r="Q47" s="19">
        <f t="shared" si="58"/>
        <v>280.90530000000001</v>
      </c>
      <c r="R47" s="19">
        <f t="shared" si="58"/>
        <v>97.848000000000013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1462.9182000000001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566.87</v>
      </c>
      <c r="C49" s="44">
        <v>707.89</v>
      </c>
      <c r="D49" s="44">
        <v>761.69</v>
      </c>
      <c r="E49" s="44"/>
      <c r="F49" s="44">
        <v>406.28</v>
      </c>
      <c r="G49" s="44">
        <v>608.03</v>
      </c>
      <c r="H49" s="44">
        <v>1353.52</v>
      </c>
      <c r="I49" s="44">
        <v>1637.55</v>
      </c>
      <c r="J49" s="44">
        <v>1866.84</v>
      </c>
      <c r="K49" s="44">
        <v>1482.38</v>
      </c>
      <c r="L49" s="44">
        <v>1807.65</v>
      </c>
      <c r="M49" s="45">
        <v>398.67</v>
      </c>
      <c r="N49" s="45">
        <v>1434.03</v>
      </c>
      <c r="O49" s="45">
        <v>732.4</v>
      </c>
      <c r="P49" s="45">
        <v>1849.24</v>
      </c>
      <c r="Q49" s="45">
        <v>3373.33</v>
      </c>
      <c r="R49" s="45">
        <v>609.23</v>
      </c>
      <c r="S49" s="45">
        <v>459.17</v>
      </c>
      <c r="T49" s="45">
        <v>6.98</v>
      </c>
      <c r="U49" s="45">
        <v>460.69</v>
      </c>
      <c r="V49" s="45">
        <v>408.46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20930.899999999998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138.37</v>
      </c>
      <c r="C53" s="44">
        <v>265.47000000000003</v>
      </c>
      <c r="D53" s="44">
        <v>180.63</v>
      </c>
      <c r="E53" s="44"/>
      <c r="F53" s="44">
        <v>69.37</v>
      </c>
      <c r="G53" s="44">
        <v>461.63</v>
      </c>
      <c r="H53" s="44">
        <v>586.08000000000004</v>
      </c>
      <c r="I53" s="44">
        <v>253.84</v>
      </c>
      <c r="J53" s="44">
        <v>321.29000000000002</v>
      </c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>
        <v>21.07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2297.7500000000005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60.31</v>
      </c>
      <c r="D55" s="44"/>
      <c r="E55" s="44"/>
      <c r="F55" s="44"/>
      <c r="G55" s="44"/>
      <c r="H55" s="44">
        <v>10.130000000000001</v>
      </c>
      <c r="I55" s="44">
        <v>7</v>
      </c>
      <c r="J55" s="44"/>
      <c r="K55" s="44">
        <v>32</v>
      </c>
      <c r="L55" s="44"/>
      <c r="M55" s="45">
        <v>99.13</v>
      </c>
      <c r="N55" s="45"/>
      <c r="O55" s="45">
        <v>82.2</v>
      </c>
      <c r="P55" s="45">
        <v>209.88</v>
      </c>
      <c r="Q55" s="45">
        <v>22.37</v>
      </c>
      <c r="R55" s="45"/>
      <c r="S55" s="45"/>
      <c r="T55" s="45"/>
      <c r="U55" s="45">
        <v>14.66</v>
      </c>
      <c r="V55" s="45">
        <v>13.78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551.45999999999992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990.63</v>
      </c>
      <c r="C64" s="53">
        <f t="shared" ref="C64:AG64" si="61">+C15+C23+C31+C39+C47+C48+C49+C50+C51+C52+C53+C54+C55+C56+C57+C58+C59+C60+C61+C62+C63</f>
        <v>2428.5448000000001</v>
      </c>
      <c r="D64" s="53">
        <f t="shared" si="61"/>
        <v>2328.5100000000002</v>
      </c>
      <c r="E64" s="53">
        <f t="shared" si="61"/>
        <v>7</v>
      </c>
      <c r="F64" s="53">
        <f t="shared" si="61"/>
        <v>1704.0100000000002</v>
      </c>
      <c r="G64" s="53">
        <f t="shared" si="61"/>
        <v>1989.25</v>
      </c>
      <c r="H64" s="53">
        <f t="shared" si="61"/>
        <v>4190.8020999999999</v>
      </c>
      <c r="I64" s="53">
        <f t="shared" si="61"/>
        <v>4191.8837000000003</v>
      </c>
      <c r="J64" s="53">
        <f t="shared" si="61"/>
        <v>4222.1000000000004</v>
      </c>
      <c r="K64" s="53">
        <f t="shared" si="61"/>
        <v>2979.9709000000003</v>
      </c>
      <c r="L64" s="53">
        <f t="shared" si="61"/>
        <v>5560.2114000000001</v>
      </c>
      <c r="M64" s="53">
        <f t="shared" si="61"/>
        <v>1527.0800000000004</v>
      </c>
      <c r="N64" s="53">
        <f t="shared" si="61"/>
        <v>3328.38</v>
      </c>
      <c r="O64" s="53">
        <f t="shared" si="61"/>
        <v>2105.0395999999996</v>
      </c>
      <c r="P64" s="53">
        <f t="shared" si="61"/>
        <v>4912.9746999999998</v>
      </c>
      <c r="Q64" s="53">
        <f t="shared" si="61"/>
        <v>5562.3352999999997</v>
      </c>
      <c r="R64" s="53">
        <f t="shared" si="61"/>
        <v>2298.8804</v>
      </c>
      <c r="S64" s="53">
        <f t="shared" si="61"/>
        <v>459.17</v>
      </c>
      <c r="T64" s="53">
        <f t="shared" si="61"/>
        <v>7.98</v>
      </c>
      <c r="U64" s="53">
        <f t="shared" si="61"/>
        <v>733.49999999999989</v>
      </c>
      <c r="V64" s="53">
        <f t="shared" si="61"/>
        <v>898.68999999999994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52426.942900000002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2 N</v>
      </c>
      <c r="G66" s="55" t="str">
        <f t="shared" si="62"/>
        <v>CAJA 3 D</v>
      </c>
      <c r="H66" s="55" t="str">
        <f t="shared" si="62"/>
        <v>CAJA 3 N</v>
      </c>
      <c r="I66" s="55" t="str">
        <f t="shared" si="62"/>
        <v>CAJA 4 D</v>
      </c>
      <c r="J66" s="55" t="str">
        <f t="shared" si="62"/>
        <v>CAJA 4 N</v>
      </c>
      <c r="K66" s="55" t="str">
        <f t="shared" si="62"/>
        <v>CAJA 5 D</v>
      </c>
      <c r="L66" s="55" t="str">
        <f t="shared" si="62"/>
        <v>CAJA 5 N</v>
      </c>
      <c r="M66" s="55" t="str">
        <f t="shared" si="62"/>
        <v>CAJA 6 D</v>
      </c>
      <c r="N66" s="55" t="str">
        <f t="shared" si="62"/>
        <v>CAJA 6 N</v>
      </c>
      <c r="O66" s="55" t="str">
        <f t="shared" si="62"/>
        <v>CAJA 7 D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9 D</v>
      </c>
      <c r="S66" s="55" t="str">
        <f t="shared" si="62"/>
        <v>CAJA 10 N</v>
      </c>
      <c r="T66" s="55" t="str">
        <f t="shared" si="62"/>
        <v>CAJA 12 D</v>
      </c>
      <c r="U66" s="55" t="str">
        <f t="shared" si="62"/>
        <v>CAJA 12 N</v>
      </c>
      <c r="V66" s="55" t="str">
        <f t="shared" si="62"/>
        <v>CAJA 14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912.03</v>
      </c>
      <c r="C67" s="57">
        <f t="shared" ref="C67:L67" si="63">C12</f>
        <v>2427.11</v>
      </c>
      <c r="D67" s="57">
        <f t="shared" si="63"/>
        <v>2327.1</v>
      </c>
      <c r="E67" s="57">
        <f t="shared" si="63"/>
        <v>6.32</v>
      </c>
      <c r="F67" s="57">
        <f t="shared" si="63"/>
        <v>1703.58</v>
      </c>
      <c r="G67" s="57">
        <f t="shared" si="63"/>
        <v>1941.74</v>
      </c>
      <c r="H67" s="57">
        <f t="shared" si="63"/>
        <v>4184.3900000000003</v>
      </c>
      <c r="I67" s="57">
        <f t="shared" si="63"/>
        <v>4167.3500000000004</v>
      </c>
      <c r="J67" s="57">
        <f t="shared" si="63"/>
        <v>4198.33</v>
      </c>
      <c r="K67" s="57">
        <f t="shared" si="63"/>
        <v>2950.38</v>
      </c>
      <c r="L67" s="57">
        <f t="shared" si="63"/>
        <v>5556.94</v>
      </c>
      <c r="M67" s="57">
        <f t="shared" ref="M67:AG67" si="64">M12</f>
        <v>1528.64</v>
      </c>
      <c r="N67" s="57">
        <f t="shared" si="64"/>
        <v>3323.44</v>
      </c>
      <c r="O67" s="57">
        <f t="shared" si="64"/>
        <v>2103.4499999999998</v>
      </c>
      <c r="P67" s="57">
        <f t="shared" si="64"/>
        <v>4899.4399999999996</v>
      </c>
      <c r="Q67" s="57">
        <f t="shared" si="64"/>
        <v>5551.11</v>
      </c>
      <c r="R67" s="57">
        <f t="shared" si="64"/>
        <v>2297.9299999999998</v>
      </c>
      <c r="S67" s="57">
        <f t="shared" si="64"/>
        <v>459.17</v>
      </c>
      <c r="T67" s="57">
        <f t="shared" si="64"/>
        <v>6.98</v>
      </c>
      <c r="U67" s="57">
        <f t="shared" si="64"/>
        <v>732.69</v>
      </c>
      <c r="V67" s="57">
        <f t="shared" si="64"/>
        <v>896.59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52174.710000000006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912.03</v>
      </c>
      <c r="C69" s="59">
        <f t="shared" ref="C69:L69" si="67">+C67+C68</f>
        <v>2427.11</v>
      </c>
      <c r="D69" s="59">
        <f t="shared" si="67"/>
        <v>2327.1</v>
      </c>
      <c r="E69" s="59">
        <f t="shared" si="67"/>
        <v>6.32</v>
      </c>
      <c r="F69" s="59">
        <f t="shared" si="67"/>
        <v>1703.58</v>
      </c>
      <c r="G69" s="59">
        <f t="shared" si="67"/>
        <v>1941.74</v>
      </c>
      <c r="H69" s="59">
        <f t="shared" si="67"/>
        <v>4184.3900000000003</v>
      </c>
      <c r="I69" s="59">
        <f t="shared" si="67"/>
        <v>4167.3500000000004</v>
      </c>
      <c r="J69" s="59">
        <f t="shared" si="67"/>
        <v>4198.33</v>
      </c>
      <c r="K69" s="59">
        <f t="shared" si="67"/>
        <v>2950.38</v>
      </c>
      <c r="L69" s="59">
        <f t="shared" si="67"/>
        <v>5556.94</v>
      </c>
      <c r="M69" s="59">
        <f t="shared" ref="M69:AG69" si="68">+M67+M68</f>
        <v>1528.64</v>
      </c>
      <c r="N69" s="59">
        <f t="shared" si="68"/>
        <v>3323.44</v>
      </c>
      <c r="O69" s="59">
        <f t="shared" si="68"/>
        <v>2103.4499999999998</v>
      </c>
      <c r="P69" s="59">
        <f t="shared" si="68"/>
        <v>4899.4399999999996</v>
      </c>
      <c r="Q69" s="59">
        <f t="shared" si="68"/>
        <v>5551.11</v>
      </c>
      <c r="R69" s="59">
        <f t="shared" si="68"/>
        <v>2297.9299999999998</v>
      </c>
      <c r="S69" s="59">
        <f t="shared" si="68"/>
        <v>459.17</v>
      </c>
      <c r="T69" s="59">
        <f t="shared" si="68"/>
        <v>6.98</v>
      </c>
      <c r="U69" s="59">
        <f t="shared" si="68"/>
        <v>732.69</v>
      </c>
      <c r="V69" s="59">
        <f t="shared" si="68"/>
        <v>896.59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52174.710000000006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78.600000000000023</v>
      </c>
      <c r="C70" s="57">
        <f t="shared" si="69"/>
        <v>1.4347999999999956</v>
      </c>
      <c r="D70" s="57">
        <f t="shared" si="69"/>
        <v>1.4100000000003092</v>
      </c>
      <c r="E70" s="57">
        <f t="shared" si="69"/>
        <v>0.67999999999999972</v>
      </c>
      <c r="F70" s="57">
        <f t="shared" si="69"/>
        <v>0.43000000000029104</v>
      </c>
      <c r="G70" s="57">
        <f t="shared" si="69"/>
        <v>47.509999999999991</v>
      </c>
      <c r="H70" s="57">
        <f t="shared" si="69"/>
        <v>6.4120999999995547</v>
      </c>
      <c r="I70" s="57">
        <f t="shared" si="69"/>
        <v>24.533699999999953</v>
      </c>
      <c r="J70" s="57">
        <f t="shared" si="69"/>
        <v>23.770000000000437</v>
      </c>
      <c r="K70" s="57">
        <f t="shared" si="69"/>
        <v>29.590900000000147</v>
      </c>
      <c r="L70" s="57">
        <f t="shared" si="69"/>
        <v>3.2714000000005399</v>
      </c>
      <c r="M70" s="57">
        <f t="shared" ref="M70:AG70" si="70">+M64-M69</f>
        <v>-1.5599999999997181</v>
      </c>
      <c r="N70" s="57">
        <f t="shared" si="70"/>
        <v>4.9400000000000546</v>
      </c>
      <c r="O70" s="57">
        <f t="shared" si="70"/>
        <v>1.5895999999997912</v>
      </c>
      <c r="P70" s="57">
        <f t="shared" si="70"/>
        <v>13.534700000000157</v>
      </c>
      <c r="Q70" s="57">
        <f t="shared" si="70"/>
        <v>11.225300000000061</v>
      </c>
      <c r="R70" s="57">
        <f t="shared" si="70"/>
        <v>0.95040000000017244</v>
      </c>
      <c r="S70" s="57">
        <f t="shared" si="70"/>
        <v>0</v>
      </c>
      <c r="T70" s="57">
        <f t="shared" si="70"/>
        <v>1</v>
      </c>
      <c r="U70" s="57">
        <f t="shared" si="70"/>
        <v>0.80999999999983174</v>
      </c>
      <c r="V70" s="57">
        <f t="shared" si="70"/>
        <v>2.0999999999999091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252.23290000000151</v>
      </c>
    </row>
    <row r="71" spans="1:34" ht="101.25" customHeight="1" x14ac:dyDescent="0.25">
      <c r="A71" s="77" t="s">
        <v>96</v>
      </c>
      <c r="B71" s="14" t="s">
        <v>121</v>
      </c>
      <c r="C71" s="14"/>
      <c r="D71" s="14"/>
      <c r="E71" s="14"/>
      <c r="F71" s="14"/>
      <c r="G71" s="14" t="s">
        <v>125</v>
      </c>
      <c r="H71" s="14"/>
      <c r="I71" s="14" t="s">
        <v>127</v>
      </c>
      <c r="J71" s="14" t="s">
        <v>128</v>
      </c>
      <c r="K71" s="14" t="s">
        <v>129</v>
      </c>
      <c r="L71" s="14" t="s">
        <v>131</v>
      </c>
      <c r="M71" s="29"/>
      <c r="N71" s="29" t="s">
        <v>132</v>
      </c>
      <c r="O71" s="29"/>
      <c r="P71" s="29" t="s">
        <v>133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122</v>
      </c>
      <c r="G72" s="12" t="s">
        <v>126</v>
      </c>
      <c r="K72" s="12" t="s">
        <v>130</v>
      </c>
      <c r="AH72" s="47"/>
    </row>
    <row r="73" spans="1:34" x14ac:dyDescent="0.25">
      <c r="B73" s="12" t="s">
        <v>123</v>
      </c>
      <c r="AH73" s="47"/>
    </row>
    <row r="74" spans="1:34" x14ac:dyDescent="0.25">
      <c r="B74" s="12" t="s">
        <v>124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9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62</v>
      </c>
      <c r="J11" s="5" t="s">
        <v>63</v>
      </c>
      <c r="K11" s="5" t="s">
        <v>64</v>
      </c>
      <c r="L11" s="5" t="s">
        <v>67</v>
      </c>
      <c r="M11" s="5" t="s">
        <v>68</v>
      </c>
      <c r="N11" s="5" t="s">
        <v>69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1146.28</v>
      </c>
      <c r="C12" s="26">
        <v>2029.41</v>
      </c>
      <c r="D12" s="26">
        <v>1256.02</v>
      </c>
      <c r="E12" s="26">
        <v>3435.35</v>
      </c>
      <c r="F12" s="26">
        <v>1276.6199999999999</v>
      </c>
      <c r="G12" s="26">
        <v>3292.81</v>
      </c>
      <c r="H12" s="26">
        <v>1254.22</v>
      </c>
      <c r="I12" s="26">
        <v>2325.34</v>
      </c>
      <c r="J12" s="26">
        <v>1227.5</v>
      </c>
      <c r="K12" s="26">
        <v>3555.76</v>
      </c>
      <c r="L12" s="26">
        <v>819.12</v>
      </c>
      <c r="M12" s="26">
        <v>1842.6</v>
      </c>
      <c r="N12" s="26">
        <v>863.37</v>
      </c>
      <c r="O12" s="26">
        <v>1559.82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25884.219999999994</v>
      </c>
      <c r="AI12" s="26">
        <v>25884.27</v>
      </c>
      <c r="AJ12" s="69">
        <f>+AI12-AH12</f>
        <v>5.0000000006548362E-2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>
        <v>42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42</v>
      </c>
      <c r="AI13" s="26"/>
      <c r="AJ13" s="69">
        <f>+AI13-AH13</f>
        <v>-42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35</v>
      </c>
      <c r="C15" s="23">
        <v>0</v>
      </c>
      <c r="D15" s="23">
        <v>25.5</v>
      </c>
      <c r="E15" s="23">
        <v>81</v>
      </c>
      <c r="F15" s="23">
        <v>0</v>
      </c>
      <c r="G15" s="23">
        <v>0</v>
      </c>
      <c r="H15" s="23">
        <v>15.5</v>
      </c>
      <c r="I15" s="23">
        <v>56</v>
      </c>
      <c r="J15" s="23">
        <v>17</v>
      </c>
      <c r="K15" s="23">
        <v>140.5</v>
      </c>
      <c r="L15" s="23">
        <v>49.5</v>
      </c>
      <c r="M15" s="23"/>
      <c r="N15" s="23">
        <v>8.5</v>
      </c>
      <c r="O15" s="23">
        <v>102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530.5</v>
      </c>
    </row>
    <row r="16" spans="1:36" s="32" customFormat="1" x14ac:dyDescent="0.25">
      <c r="A16" s="30" t="s">
        <v>20</v>
      </c>
      <c r="B16" s="31">
        <v>71</v>
      </c>
      <c r="C16" s="31">
        <v>143</v>
      </c>
      <c r="D16" s="31">
        <v>95</v>
      </c>
      <c r="E16" s="31">
        <v>306</v>
      </c>
      <c r="F16" s="31">
        <v>107</v>
      </c>
      <c r="G16" s="31">
        <v>419</v>
      </c>
      <c r="H16" s="31">
        <v>84</v>
      </c>
      <c r="I16" s="31">
        <v>179</v>
      </c>
      <c r="J16" s="31">
        <v>111</v>
      </c>
      <c r="K16" s="31">
        <v>397</v>
      </c>
      <c r="L16" s="31">
        <v>62</v>
      </c>
      <c r="M16" s="31">
        <v>170</v>
      </c>
      <c r="N16" s="31">
        <v>57</v>
      </c>
      <c r="O16" s="31">
        <v>160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2361</v>
      </c>
      <c r="AJ16" s="70"/>
    </row>
    <row r="17" spans="1:36" s="47" customFormat="1" x14ac:dyDescent="0.25">
      <c r="A17" s="46" t="s">
        <v>27</v>
      </c>
      <c r="B17" s="22">
        <f>B16*$B$8</f>
        <v>321.63</v>
      </c>
      <c r="C17" s="22">
        <f>C16*$B$8</f>
        <v>647.79000000000008</v>
      </c>
      <c r="D17" s="22">
        <f t="shared" ref="D17:AG17" si="2">D16*$B$8</f>
        <v>430.35</v>
      </c>
      <c r="E17" s="22">
        <f t="shared" si="2"/>
        <v>1386.18</v>
      </c>
      <c r="F17" s="22">
        <f t="shared" si="2"/>
        <v>484.71000000000004</v>
      </c>
      <c r="G17" s="22">
        <f t="shared" si="2"/>
        <v>1898.0700000000002</v>
      </c>
      <c r="H17" s="22">
        <f t="shared" si="2"/>
        <v>380.52000000000004</v>
      </c>
      <c r="I17" s="22">
        <f t="shared" si="2"/>
        <v>810.87</v>
      </c>
      <c r="J17" s="22">
        <f t="shared" si="2"/>
        <v>502.83000000000004</v>
      </c>
      <c r="K17" s="22">
        <f t="shared" si="2"/>
        <v>1798.41</v>
      </c>
      <c r="L17" s="22">
        <f t="shared" si="2"/>
        <v>280.86</v>
      </c>
      <c r="M17" s="22">
        <f t="shared" si="2"/>
        <v>770.1</v>
      </c>
      <c r="N17" s="22">
        <f t="shared" si="2"/>
        <v>258.21000000000004</v>
      </c>
      <c r="O17" s="22">
        <f t="shared" si="2"/>
        <v>724.80000000000007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10695.330000000002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71</v>
      </c>
      <c r="C22" s="20">
        <f t="shared" ref="C22:AG23" si="5">+C16+C18+C20</f>
        <v>143</v>
      </c>
      <c r="D22" s="20">
        <f t="shared" si="5"/>
        <v>95</v>
      </c>
      <c r="E22" s="20">
        <f t="shared" si="5"/>
        <v>306</v>
      </c>
      <c r="F22" s="20">
        <f t="shared" si="5"/>
        <v>107</v>
      </c>
      <c r="G22" s="20">
        <f t="shared" si="5"/>
        <v>419</v>
      </c>
      <c r="H22" s="20">
        <f t="shared" si="5"/>
        <v>84</v>
      </c>
      <c r="I22" s="20">
        <f t="shared" si="5"/>
        <v>179</v>
      </c>
      <c r="J22" s="20">
        <f t="shared" si="5"/>
        <v>111</v>
      </c>
      <c r="K22" s="20">
        <f t="shared" si="5"/>
        <v>397</v>
      </c>
      <c r="L22" s="20">
        <f t="shared" si="5"/>
        <v>62</v>
      </c>
      <c r="M22" s="20">
        <f t="shared" si="5"/>
        <v>170</v>
      </c>
      <c r="N22" s="20">
        <f t="shared" si="5"/>
        <v>57</v>
      </c>
      <c r="O22" s="20">
        <f t="shared" si="5"/>
        <v>160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2361</v>
      </c>
    </row>
    <row r="23" spans="1:36" s="47" customFormat="1" x14ac:dyDescent="0.25">
      <c r="A23" s="48" t="s">
        <v>26</v>
      </c>
      <c r="B23" s="19">
        <f>+B17+B19+B21</f>
        <v>321.63</v>
      </c>
      <c r="C23" s="19">
        <f t="shared" si="5"/>
        <v>647.79000000000008</v>
      </c>
      <c r="D23" s="19">
        <f t="shared" si="5"/>
        <v>430.35</v>
      </c>
      <c r="E23" s="19">
        <f t="shared" si="5"/>
        <v>1386.18</v>
      </c>
      <c r="F23" s="19">
        <f t="shared" si="5"/>
        <v>484.71000000000004</v>
      </c>
      <c r="G23" s="19">
        <f t="shared" si="5"/>
        <v>1898.0700000000002</v>
      </c>
      <c r="H23" s="19">
        <f t="shared" si="5"/>
        <v>380.52000000000004</v>
      </c>
      <c r="I23" s="19">
        <f t="shared" si="5"/>
        <v>810.87</v>
      </c>
      <c r="J23" s="19">
        <f t="shared" si="5"/>
        <v>502.83000000000004</v>
      </c>
      <c r="K23" s="19">
        <f t="shared" si="5"/>
        <v>1798.41</v>
      </c>
      <c r="L23" s="19">
        <f t="shared" si="5"/>
        <v>280.86</v>
      </c>
      <c r="M23" s="19">
        <f t="shared" si="5"/>
        <v>770.1</v>
      </c>
      <c r="N23" s="19">
        <f t="shared" si="5"/>
        <v>258.21000000000004</v>
      </c>
      <c r="O23" s="19">
        <f t="shared" si="5"/>
        <v>724.80000000000007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10695.330000000002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50.2</v>
      </c>
      <c r="I32" s="36"/>
      <c r="J32" s="36"/>
      <c r="K32" s="36"/>
      <c r="L32" s="36"/>
      <c r="M32" s="37">
        <v>22.5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72.7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227.40600000000003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101.92500000000001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329.33100000000002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50.2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22.5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72.7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227.40600000000003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101.92500000000001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329.33100000000002</v>
      </c>
    </row>
    <row r="40" spans="1:34" x14ac:dyDescent="0.25">
      <c r="A40" s="13" t="s">
        <v>43</v>
      </c>
      <c r="B40" s="36"/>
      <c r="C40" s="36">
        <v>10</v>
      </c>
      <c r="D40" s="36"/>
      <c r="E40" s="36"/>
      <c r="F40" s="36"/>
      <c r="G40" s="36"/>
      <c r="H40" s="36">
        <v>13.02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23.02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45.300000000000004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58.980600000000003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104.28060000000001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13.02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23.02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45.300000000000004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58.980600000000003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104.28060000000001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579.70000000000005</v>
      </c>
      <c r="C49" s="44">
        <v>1125.8900000000001</v>
      </c>
      <c r="D49" s="44">
        <v>657.95</v>
      </c>
      <c r="E49" s="44">
        <v>1624.65</v>
      </c>
      <c r="F49" s="44">
        <v>575.19000000000005</v>
      </c>
      <c r="G49" s="44">
        <v>1199.92</v>
      </c>
      <c r="H49" s="44">
        <v>530.1</v>
      </c>
      <c r="I49" s="44">
        <v>1451.55</v>
      </c>
      <c r="J49" s="44">
        <v>559.95000000000005</v>
      </c>
      <c r="K49" s="44">
        <v>1215.5</v>
      </c>
      <c r="L49" s="44">
        <v>497.99</v>
      </c>
      <c r="M49" s="45">
        <v>901.8</v>
      </c>
      <c r="N49" s="45">
        <v>283.98</v>
      </c>
      <c r="O49" s="45">
        <v>550.20000000000005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11754.37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212.57</v>
      </c>
      <c r="C53" s="44">
        <v>168.93</v>
      </c>
      <c r="D53" s="44">
        <v>142.57</v>
      </c>
      <c r="E53" s="44">
        <v>333.95</v>
      </c>
      <c r="F53" s="44">
        <v>149.80000000000001</v>
      </c>
      <c r="G53" s="44">
        <v>237.54</v>
      </c>
      <c r="H53" s="44">
        <v>0</v>
      </c>
      <c r="I53" s="44"/>
      <c r="J53" s="44">
        <v>132.61000000000001</v>
      </c>
      <c r="K53" s="44">
        <v>317.2</v>
      </c>
      <c r="L53" s="44"/>
      <c r="M53" s="45"/>
      <c r="N53" s="45">
        <v>269.77999999999997</v>
      </c>
      <c r="O53" s="45">
        <v>181.88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2146.83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32.28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32.28</v>
      </c>
    </row>
    <row r="55" spans="1:34" x14ac:dyDescent="0.25">
      <c r="A55" s="17" t="s">
        <v>52</v>
      </c>
      <c r="B55" s="44">
        <v>0</v>
      </c>
      <c r="C55" s="44">
        <v>50.9</v>
      </c>
      <c r="D55" s="44">
        <v>0</v>
      </c>
      <c r="E55" s="44">
        <v>11.05</v>
      </c>
      <c r="F55" s="44">
        <v>96.45</v>
      </c>
      <c r="G55" s="44"/>
      <c r="H55" s="44">
        <v>42.41</v>
      </c>
      <c r="I55" s="44">
        <v>49.15</v>
      </c>
      <c r="J55" s="44">
        <v>16.940000000000001</v>
      </c>
      <c r="K55" s="44">
        <v>24.93</v>
      </c>
      <c r="L55" s="44"/>
      <c r="M55" s="45">
        <v>15.12</v>
      </c>
      <c r="N55" s="45">
        <v>56.31</v>
      </c>
      <c r="O55" s="45">
        <v>6.02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369.28000000000003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1148.9000000000001</v>
      </c>
      <c r="C64" s="53">
        <f t="shared" ref="C64:AG64" si="21">+C15+C23+C31+C39+C47+C48+C49+C50+C51+C52+C53+C54+C55+C56+C57+C58+C59+C60+C61+C62+C63</f>
        <v>2038.8100000000002</v>
      </c>
      <c r="D64" s="53">
        <f t="shared" si="21"/>
        <v>1256.3700000000001</v>
      </c>
      <c r="E64" s="53">
        <f t="shared" si="21"/>
        <v>3436.83</v>
      </c>
      <c r="F64" s="53">
        <f t="shared" si="21"/>
        <v>1306.1500000000001</v>
      </c>
      <c r="G64" s="53">
        <f t="shared" si="21"/>
        <v>3335.53</v>
      </c>
      <c r="H64" s="53">
        <f t="shared" si="21"/>
        <v>1254.9166000000002</v>
      </c>
      <c r="I64" s="53">
        <f t="shared" si="21"/>
        <v>2367.5700000000002</v>
      </c>
      <c r="J64" s="53">
        <f t="shared" si="21"/>
        <v>1229.3300000000004</v>
      </c>
      <c r="K64" s="53">
        <f t="shared" si="21"/>
        <v>3496.5399999999995</v>
      </c>
      <c r="L64" s="53">
        <f t="shared" si="21"/>
        <v>828.35</v>
      </c>
      <c r="M64" s="53">
        <f t="shared" si="21"/>
        <v>1821.2249999999999</v>
      </c>
      <c r="N64" s="53">
        <f t="shared" si="21"/>
        <v>876.78</v>
      </c>
      <c r="O64" s="53">
        <f t="shared" si="21"/>
        <v>1564.9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25962.2016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D</v>
      </c>
      <c r="I66" s="55" t="str">
        <f t="shared" si="22"/>
        <v>CAJA 5 N</v>
      </c>
      <c r="J66" s="55" t="str">
        <f t="shared" si="22"/>
        <v>CAJA 6 D</v>
      </c>
      <c r="K66" s="55" t="str">
        <f t="shared" si="22"/>
        <v>CAJA 6 N</v>
      </c>
      <c r="L66" s="55" t="str">
        <f t="shared" si="22"/>
        <v>CAJA 8 D</v>
      </c>
      <c r="M66" s="55" t="str">
        <f t="shared" si="22"/>
        <v>CAJA 8 N</v>
      </c>
      <c r="N66" s="55" t="str">
        <f t="shared" si="22"/>
        <v>CAJA 9 D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1146.28</v>
      </c>
      <c r="C67" s="57">
        <f t="shared" ref="C67:L67" si="23">C12</f>
        <v>2029.41</v>
      </c>
      <c r="D67" s="57">
        <f t="shared" si="23"/>
        <v>1256.02</v>
      </c>
      <c r="E67" s="57">
        <f t="shared" si="23"/>
        <v>3435.35</v>
      </c>
      <c r="F67" s="57">
        <f t="shared" si="23"/>
        <v>1276.6199999999999</v>
      </c>
      <c r="G67" s="57">
        <f t="shared" si="23"/>
        <v>3292.81</v>
      </c>
      <c r="H67" s="57">
        <f t="shared" si="23"/>
        <v>1254.22</v>
      </c>
      <c r="I67" s="57">
        <f t="shared" si="23"/>
        <v>2325.34</v>
      </c>
      <c r="J67" s="57">
        <f t="shared" si="23"/>
        <v>1227.5</v>
      </c>
      <c r="K67" s="57">
        <f t="shared" si="23"/>
        <v>3555.76</v>
      </c>
      <c r="L67" s="57">
        <f t="shared" si="23"/>
        <v>819.12</v>
      </c>
      <c r="M67" s="57">
        <f t="shared" si="22"/>
        <v>1842.6</v>
      </c>
      <c r="N67" s="57">
        <f t="shared" si="22"/>
        <v>863.37</v>
      </c>
      <c r="O67" s="57">
        <f t="shared" si="22"/>
        <v>1559.82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25884.219999999994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42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42</v>
      </c>
    </row>
    <row r="69" spans="1:34" s="47" customFormat="1" x14ac:dyDescent="0.25">
      <c r="A69" s="58" t="s">
        <v>94</v>
      </c>
      <c r="B69" s="59">
        <f>+B67+B68</f>
        <v>1146.28</v>
      </c>
      <c r="C69" s="59">
        <f t="shared" ref="C69:AG69" si="25">+C67+C68</f>
        <v>2029.41</v>
      </c>
      <c r="D69" s="59">
        <f t="shared" si="25"/>
        <v>1256.02</v>
      </c>
      <c r="E69" s="59">
        <f t="shared" si="25"/>
        <v>3435.35</v>
      </c>
      <c r="F69" s="59">
        <f t="shared" si="25"/>
        <v>1276.6199999999999</v>
      </c>
      <c r="G69" s="59">
        <f t="shared" si="25"/>
        <v>3292.81</v>
      </c>
      <c r="H69" s="59">
        <f t="shared" si="25"/>
        <v>1254.22</v>
      </c>
      <c r="I69" s="59">
        <f t="shared" si="25"/>
        <v>2367.34</v>
      </c>
      <c r="J69" s="59">
        <f t="shared" si="25"/>
        <v>1227.5</v>
      </c>
      <c r="K69" s="59">
        <f t="shared" si="25"/>
        <v>3555.76</v>
      </c>
      <c r="L69" s="59">
        <f t="shared" si="25"/>
        <v>819.12</v>
      </c>
      <c r="M69" s="59">
        <f t="shared" si="25"/>
        <v>1842.6</v>
      </c>
      <c r="N69" s="59">
        <f t="shared" si="25"/>
        <v>863.37</v>
      </c>
      <c r="O69" s="59">
        <f t="shared" si="25"/>
        <v>1559.82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25926.219999999994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2.6200000000001182</v>
      </c>
      <c r="C70" s="57">
        <f t="shared" si="26"/>
        <v>9.4000000000000909</v>
      </c>
      <c r="D70" s="57">
        <f t="shared" si="26"/>
        <v>0.35000000000013642</v>
      </c>
      <c r="E70" s="57">
        <f t="shared" si="26"/>
        <v>1.4800000000000182</v>
      </c>
      <c r="F70" s="57">
        <f t="shared" si="26"/>
        <v>29.5300000000002</v>
      </c>
      <c r="G70" s="57">
        <f t="shared" si="26"/>
        <v>42.720000000000255</v>
      </c>
      <c r="H70" s="57">
        <f t="shared" si="26"/>
        <v>0.69660000000021682</v>
      </c>
      <c r="I70" s="57">
        <f t="shared" si="26"/>
        <v>0.23000000000001819</v>
      </c>
      <c r="J70" s="57">
        <f t="shared" si="26"/>
        <v>1.830000000000382</v>
      </c>
      <c r="K70" s="57">
        <f t="shared" si="26"/>
        <v>-59.220000000000709</v>
      </c>
      <c r="L70" s="57">
        <f t="shared" si="26"/>
        <v>9.2300000000000182</v>
      </c>
      <c r="M70" s="57">
        <f t="shared" si="26"/>
        <v>-21.375</v>
      </c>
      <c r="N70" s="57">
        <f t="shared" si="26"/>
        <v>13.409999999999968</v>
      </c>
      <c r="O70" s="57">
        <f t="shared" si="26"/>
        <v>5.0800000000001546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35.981600000000867</v>
      </c>
    </row>
    <row r="71" spans="1:34" ht="112.5" customHeight="1" x14ac:dyDescent="0.25">
      <c r="A71" s="77" t="s">
        <v>96</v>
      </c>
      <c r="B71" s="14"/>
      <c r="C71" s="14" t="s">
        <v>141</v>
      </c>
      <c r="D71" s="14" t="s">
        <v>143</v>
      </c>
      <c r="E71" s="14"/>
      <c r="F71" s="14" t="s">
        <v>144</v>
      </c>
      <c r="G71" s="14" t="s">
        <v>145</v>
      </c>
      <c r="H71" s="14"/>
      <c r="I71" s="14"/>
      <c r="J71" s="14"/>
      <c r="K71" s="14" t="s">
        <v>146</v>
      </c>
      <c r="L71" s="14" t="s">
        <v>149</v>
      </c>
      <c r="M71" s="29" t="s">
        <v>150</v>
      </c>
      <c r="N71" s="29" t="s">
        <v>152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142</v>
      </c>
      <c r="K72" s="12" t="s">
        <v>147</v>
      </c>
      <c r="M72" s="12" t="s">
        <v>151</v>
      </c>
      <c r="N72" s="12" t="s">
        <v>18</v>
      </c>
      <c r="AH72" s="47"/>
    </row>
    <row r="73" spans="1:34" x14ac:dyDescent="0.25">
      <c r="K73" s="12" t="s">
        <v>148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4" sqref="AI1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1699.08</v>
      </c>
      <c r="C12" s="26">
        <v>1285.5899999999999</v>
      </c>
      <c r="D12" s="26">
        <v>1550.03</v>
      </c>
      <c r="E12" s="26">
        <v>454.41</v>
      </c>
      <c r="F12" s="26">
        <v>1335.32</v>
      </c>
      <c r="G12" s="26">
        <v>981.35</v>
      </c>
      <c r="H12" s="26">
        <v>861.82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8167.5999999999995</v>
      </c>
      <c r="AI12" s="26">
        <v>8167.59</v>
      </c>
      <c r="AJ12" s="69">
        <f>+AI12-AH12</f>
        <v>-9.999999999308784E-3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>
        <v>56.5</v>
      </c>
      <c r="F15" s="23"/>
      <c r="G15" s="23">
        <v>42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98.5</v>
      </c>
    </row>
    <row r="16" spans="1:36" s="32" customFormat="1" x14ac:dyDescent="0.25">
      <c r="A16" s="30" t="s">
        <v>20</v>
      </c>
      <c r="B16" s="31">
        <v>173</v>
      </c>
      <c r="C16" s="31">
        <v>100</v>
      </c>
      <c r="D16" s="31">
        <v>145</v>
      </c>
      <c r="E16" s="31">
        <v>22</v>
      </c>
      <c r="F16" s="31">
        <v>157</v>
      </c>
      <c r="G16" s="31">
        <v>86</v>
      </c>
      <c r="H16" s="31">
        <v>135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818</v>
      </c>
      <c r="AJ16" s="70"/>
    </row>
    <row r="17" spans="1:36" s="47" customFormat="1" x14ac:dyDescent="0.25">
      <c r="A17" s="46" t="s">
        <v>27</v>
      </c>
      <c r="B17" s="22">
        <f>B16*$B$8</f>
        <v>783.69</v>
      </c>
      <c r="C17" s="22">
        <f>C16*$B$8</f>
        <v>453</v>
      </c>
      <c r="D17" s="22">
        <f t="shared" ref="D17:AG17" si="2">D16*$B$8</f>
        <v>656.85</v>
      </c>
      <c r="E17" s="22">
        <f t="shared" si="2"/>
        <v>99.660000000000011</v>
      </c>
      <c r="F17" s="22">
        <f t="shared" si="2"/>
        <v>711.21</v>
      </c>
      <c r="G17" s="22">
        <f t="shared" si="2"/>
        <v>389.58000000000004</v>
      </c>
      <c r="H17" s="22">
        <f t="shared" si="2"/>
        <v>611.55000000000007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3705.54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173</v>
      </c>
      <c r="C22" s="20">
        <f t="shared" ref="C22:AG23" si="5">+C16+C18+C20</f>
        <v>100</v>
      </c>
      <c r="D22" s="20">
        <f t="shared" si="5"/>
        <v>145</v>
      </c>
      <c r="E22" s="20">
        <f t="shared" si="5"/>
        <v>22</v>
      </c>
      <c r="F22" s="20">
        <f t="shared" si="5"/>
        <v>157</v>
      </c>
      <c r="G22" s="20">
        <f t="shared" si="5"/>
        <v>86</v>
      </c>
      <c r="H22" s="20">
        <f t="shared" si="5"/>
        <v>135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818</v>
      </c>
    </row>
    <row r="23" spans="1:36" s="47" customFormat="1" x14ac:dyDescent="0.25">
      <c r="A23" s="48" t="s">
        <v>26</v>
      </c>
      <c r="B23" s="19">
        <f>+B17+B19+B21</f>
        <v>783.69</v>
      </c>
      <c r="C23" s="19">
        <f t="shared" si="5"/>
        <v>453</v>
      </c>
      <c r="D23" s="19">
        <f t="shared" si="5"/>
        <v>656.85</v>
      </c>
      <c r="E23" s="19">
        <f t="shared" si="5"/>
        <v>99.660000000000011</v>
      </c>
      <c r="F23" s="19">
        <f t="shared" si="5"/>
        <v>711.21</v>
      </c>
      <c r="G23" s="19">
        <f t="shared" si="5"/>
        <v>389.58000000000004</v>
      </c>
      <c r="H23" s="19">
        <f t="shared" si="5"/>
        <v>611.55000000000007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3705.54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533.67999999999995</v>
      </c>
      <c r="C49" s="44">
        <v>511.03</v>
      </c>
      <c r="D49" s="44">
        <v>690.34</v>
      </c>
      <c r="E49" s="44">
        <v>24.85</v>
      </c>
      <c r="F49" s="44">
        <v>451.77</v>
      </c>
      <c r="G49" s="44">
        <v>350.49</v>
      </c>
      <c r="H49" s="44">
        <v>260.39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2822.5499999999997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298.22000000000003</v>
      </c>
      <c r="C53" s="44">
        <v>338.97</v>
      </c>
      <c r="D53" s="44">
        <v>279.12</v>
      </c>
      <c r="E53" s="44">
        <v>273.83999999999997</v>
      </c>
      <c r="F53" s="44">
        <v>167.13</v>
      </c>
      <c r="G53" s="44">
        <v>206.98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1564.2600000000002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88.91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88.91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1704.5</v>
      </c>
      <c r="C64" s="53">
        <f t="shared" ref="C64:AG64" si="21">+C15+C23+C31+C39+C47+C48+C49+C50+C51+C52+C53+C54+C55+C56+C57+C58+C59+C60+C61+C62+C63</f>
        <v>1303</v>
      </c>
      <c r="D64" s="53">
        <f t="shared" si="21"/>
        <v>1626.31</v>
      </c>
      <c r="E64" s="53">
        <f t="shared" si="21"/>
        <v>454.85</v>
      </c>
      <c r="F64" s="53">
        <f t="shared" si="21"/>
        <v>1330.1100000000001</v>
      </c>
      <c r="G64" s="53">
        <f t="shared" si="21"/>
        <v>989.05000000000007</v>
      </c>
      <c r="H64" s="53">
        <f t="shared" si="21"/>
        <v>871.94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8279.76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1699.08</v>
      </c>
      <c r="C67" s="57">
        <f t="shared" ref="C67:L67" si="23">C12</f>
        <v>1285.5899999999999</v>
      </c>
      <c r="D67" s="57">
        <f t="shared" si="23"/>
        <v>1550.03</v>
      </c>
      <c r="E67" s="57">
        <f t="shared" si="23"/>
        <v>454.41</v>
      </c>
      <c r="F67" s="57">
        <f t="shared" si="23"/>
        <v>1335.32</v>
      </c>
      <c r="G67" s="57">
        <f t="shared" si="23"/>
        <v>981.35</v>
      </c>
      <c r="H67" s="57">
        <f t="shared" si="23"/>
        <v>861.82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8167.5999999999995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1699.08</v>
      </c>
      <c r="C69" s="59">
        <f t="shared" ref="C69:AG69" si="25">+C67+C68</f>
        <v>1285.5899999999999</v>
      </c>
      <c r="D69" s="59">
        <f t="shared" si="25"/>
        <v>1550.03</v>
      </c>
      <c r="E69" s="59">
        <f t="shared" si="25"/>
        <v>454.41</v>
      </c>
      <c r="F69" s="59">
        <f t="shared" si="25"/>
        <v>1335.32</v>
      </c>
      <c r="G69" s="59">
        <f t="shared" si="25"/>
        <v>981.35</v>
      </c>
      <c r="H69" s="59">
        <f t="shared" si="25"/>
        <v>861.82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8167.5999999999995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5.4200000000000728</v>
      </c>
      <c r="C70" s="57">
        <f t="shared" si="26"/>
        <v>17.410000000000082</v>
      </c>
      <c r="D70" s="57">
        <f t="shared" si="26"/>
        <v>76.279999999999973</v>
      </c>
      <c r="E70" s="57">
        <f t="shared" si="26"/>
        <v>0.43999999999999773</v>
      </c>
      <c r="F70" s="57">
        <f t="shared" si="26"/>
        <v>-5.209999999999809</v>
      </c>
      <c r="G70" s="57">
        <f t="shared" si="26"/>
        <v>7.7000000000000455</v>
      </c>
      <c r="H70" s="57">
        <f t="shared" si="26"/>
        <v>10.120000000000005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112.16000000000037</v>
      </c>
    </row>
    <row r="71" spans="1:34" ht="95.25" customHeight="1" x14ac:dyDescent="0.25">
      <c r="A71" s="77" t="s">
        <v>96</v>
      </c>
      <c r="B71" s="14" t="s">
        <v>131</v>
      </c>
      <c r="C71" s="14" t="s">
        <v>134</v>
      </c>
      <c r="D71" s="14" t="s">
        <v>135</v>
      </c>
      <c r="E71" s="14"/>
      <c r="F71" s="14" t="s">
        <v>136</v>
      </c>
      <c r="G71" s="14"/>
      <c r="H71" s="14" t="s">
        <v>138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137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7" activePane="bottomRight" state="frozen"/>
      <selection pane="topRight" activeCell="B1" sqref="B1"/>
      <selection pane="bottomLeft" activeCell="A5" sqref="A5"/>
      <selection pane="bottomRight" activeCell="AI19" sqref="AI1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1918.29</v>
      </c>
      <c r="C12" s="26">
        <v>2568.6999999999998</v>
      </c>
      <c r="D12" s="26">
        <v>2690.74</v>
      </c>
      <c r="E12" s="26">
        <v>1314.1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8491.83</v>
      </c>
      <c r="AI12" s="26">
        <v>8491.84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193.5</v>
      </c>
      <c r="C15" s="23">
        <v>224.5</v>
      </c>
      <c r="D15" s="23">
        <v>96.2</v>
      </c>
      <c r="E15" s="23">
        <v>210.15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724.35</v>
      </c>
    </row>
    <row r="16" spans="1:36" s="32" customFormat="1" x14ac:dyDescent="0.25">
      <c r="A16" s="30" t="s">
        <v>20</v>
      </c>
      <c r="B16" s="31">
        <v>83</v>
      </c>
      <c r="C16" s="31">
        <v>165</v>
      </c>
      <c r="D16" s="31">
        <v>134</v>
      </c>
      <c r="E16" s="31">
        <v>47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429</v>
      </c>
      <c r="AJ16" s="70"/>
    </row>
    <row r="17" spans="1:36" s="47" customFormat="1" x14ac:dyDescent="0.25">
      <c r="A17" s="46" t="s">
        <v>27</v>
      </c>
      <c r="B17" s="22">
        <f>B16*$B$8</f>
        <v>375.99</v>
      </c>
      <c r="C17" s="22">
        <f>C16*$B$8</f>
        <v>747.45</v>
      </c>
      <c r="D17" s="22">
        <f t="shared" ref="D17:AG17" si="2">D16*$B$8</f>
        <v>607.02</v>
      </c>
      <c r="E17" s="22">
        <f t="shared" si="2"/>
        <v>212.91000000000003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1943.3700000000001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165</v>
      </c>
      <c r="D22" s="20">
        <f t="shared" si="5"/>
        <v>134</v>
      </c>
      <c r="E22" s="20">
        <f t="shared" si="5"/>
        <v>47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429</v>
      </c>
    </row>
    <row r="23" spans="1:36" s="47" customFormat="1" x14ac:dyDescent="0.25">
      <c r="A23" s="48" t="s">
        <v>26</v>
      </c>
      <c r="B23" s="19">
        <f>+B17+B19+B21</f>
        <v>375.99</v>
      </c>
      <c r="C23" s="19">
        <f t="shared" si="5"/>
        <v>747.45</v>
      </c>
      <c r="D23" s="19">
        <f t="shared" si="5"/>
        <v>607.02</v>
      </c>
      <c r="E23" s="19">
        <f t="shared" si="5"/>
        <v>212.91000000000003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1943.3700000000001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11.15</v>
      </c>
      <c r="C40" s="36"/>
      <c r="D40" s="36"/>
      <c r="E40" s="36">
        <v>17.72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28.869999999999997</v>
      </c>
    </row>
    <row r="41" spans="1:34" s="47" customFormat="1" x14ac:dyDescent="0.25">
      <c r="A41" s="46" t="s">
        <v>44</v>
      </c>
      <c r="B41" s="22">
        <f>B40*$B$8</f>
        <v>50.509500000000003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80.271599999999992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130.78109999999998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11.15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17.72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28.869999999999997</v>
      </c>
    </row>
    <row r="47" spans="1:34" s="47" customFormat="1" x14ac:dyDescent="0.25">
      <c r="A47" s="48" t="s">
        <v>48</v>
      </c>
      <c r="B47" s="19">
        <f>+B41+B43+B45</f>
        <v>50.509500000000003</v>
      </c>
      <c r="C47" s="19">
        <f t="shared" si="19"/>
        <v>0</v>
      </c>
      <c r="D47" s="19">
        <f t="shared" si="19"/>
        <v>0</v>
      </c>
      <c r="E47" s="19">
        <f t="shared" si="19"/>
        <v>80.271599999999992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130.78109999999998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698.48</v>
      </c>
      <c r="C49" s="44">
        <v>1110.8499999999999</v>
      </c>
      <c r="D49" s="44">
        <v>1144.04</v>
      </c>
      <c r="E49" s="44">
        <v>568.82000000000005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3522.19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595.17999999999995</v>
      </c>
      <c r="C53" s="44">
        <v>490.31</v>
      </c>
      <c r="D53" s="44">
        <v>812.06</v>
      </c>
      <c r="E53" s="44">
        <v>241.7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2139.25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6.01</v>
      </c>
      <c r="C55" s="44"/>
      <c r="D55" s="44">
        <v>33.61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39.619999999999997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1919.6694999999997</v>
      </c>
      <c r="C64" s="53">
        <f t="shared" ref="C64:AG64" si="21">+C15+C23+C31+C39+C47+C48+C49+C50+C51+C52+C53+C54+C55+C56+C57+C58+C59+C60+C61+C62+C63</f>
        <v>2573.11</v>
      </c>
      <c r="D64" s="53">
        <f t="shared" si="21"/>
        <v>2692.93</v>
      </c>
      <c r="E64" s="53">
        <f t="shared" si="21"/>
        <v>1313.8516000000002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8499.561099999999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1918.29</v>
      </c>
      <c r="C67" s="57">
        <f t="shared" ref="C67:L67" si="23">C12</f>
        <v>2568.6999999999998</v>
      </c>
      <c r="D67" s="57">
        <f t="shared" si="23"/>
        <v>2690.74</v>
      </c>
      <c r="E67" s="57">
        <f t="shared" si="23"/>
        <v>1314.1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8491.83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1918.29</v>
      </c>
      <c r="C69" s="59">
        <f t="shared" ref="C69:AG69" si="25">+C67+C68</f>
        <v>2568.6999999999998</v>
      </c>
      <c r="D69" s="59">
        <f t="shared" si="25"/>
        <v>2690.74</v>
      </c>
      <c r="E69" s="59">
        <f t="shared" si="25"/>
        <v>1314.1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8491.83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1.3794999999997799</v>
      </c>
      <c r="C70" s="57">
        <f t="shared" si="26"/>
        <v>4.4100000000003092</v>
      </c>
      <c r="D70" s="57">
        <f t="shared" si="26"/>
        <v>2.1900000000000546</v>
      </c>
      <c r="E70" s="57">
        <f t="shared" si="26"/>
        <v>-0.24839999999971951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7.7311000000004242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B70" sqref="B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665.56</v>
      </c>
      <c r="C12" s="26">
        <v>1203.19</v>
      </c>
      <c r="D12" s="26">
        <v>469.04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2337.79</v>
      </c>
      <c r="AI12" s="26">
        <v>2337.79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f>18</f>
        <v>18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30</v>
      </c>
      <c r="AI13" s="26"/>
      <c r="AJ13" s="69">
        <f>+AI13-AH13</f>
        <v>-30</v>
      </c>
    </row>
    <row r="14" spans="1:36" ht="19.5" customHeight="1" x14ac:dyDescent="0.25">
      <c r="A14" s="25" t="s">
        <v>118</v>
      </c>
      <c r="B14" s="26">
        <v>1.5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1.5</v>
      </c>
      <c r="AI14" s="26"/>
      <c r="AJ14" s="69">
        <f>+AI14-AH14</f>
        <v>-1.5</v>
      </c>
    </row>
    <row r="15" spans="1:36" x14ac:dyDescent="0.25">
      <c r="A15" s="13" t="s">
        <v>0</v>
      </c>
      <c r="B15" s="23">
        <v>65.5</v>
      </c>
      <c r="C15" s="23"/>
      <c r="D15" s="23">
        <v>32.5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98</v>
      </c>
    </row>
    <row r="16" spans="1:36" s="32" customFormat="1" x14ac:dyDescent="0.25">
      <c r="A16" s="30" t="s">
        <v>20</v>
      </c>
      <c r="B16" s="31">
        <v>19</v>
      </c>
      <c r="C16" s="31">
        <v>32</v>
      </c>
      <c r="D16" s="31">
        <v>15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66</v>
      </c>
      <c r="AJ16" s="70"/>
    </row>
    <row r="17" spans="1:36" s="47" customFormat="1" x14ac:dyDescent="0.25">
      <c r="A17" s="46" t="s">
        <v>27</v>
      </c>
      <c r="B17" s="22">
        <f>B16*$B$8</f>
        <v>86.070000000000007</v>
      </c>
      <c r="C17" s="22">
        <f>C16*$B$8</f>
        <v>144.96</v>
      </c>
      <c r="D17" s="22">
        <f t="shared" ref="D17:AG17" si="2">D16*$B$8</f>
        <v>67.95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298.98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</v>
      </c>
      <c r="C22" s="20">
        <f t="shared" ref="C22:AG23" si="5">+C16+C18+C20</f>
        <v>32</v>
      </c>
      <c r="D22" s="20">
        <f t="shared" si="5"/>
        <v>15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66</v>
      </c>
    </row>
    <row r="23" spans="1:36" s="47" customFormat="1" x14ac:dyDescent="0.25">
      <c r="A23" s="48" t="s">
        <v>26</v>
      </c>
      <c r="B23" s="19">
        <f>+B17+B19+B21</f>
        <v>86.070000000000007</v>
      </c>
      <c r="C23" s="19">
        <f t="shared" si="5"/>
        <v>144.96</v>
      </c>
      <c r="D23" s="19">
        <f t="shared" si="5"/>
        <v>67.95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298.98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71.959999999999994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71.959999999999994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325.97879999999998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325.97879999999998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71.959999999999994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71.959999999999994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325.97879999999998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325.97879999999998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f>467.42+13.96</f>
        <v>481.38</v>
      </c>
      <c r="C49" s="44">
        <v>416.98</v>
      </c>
      <c r="D49" s="44">
        <v>369.23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1267.5900000000001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24.22</v>
      </c>
      <c r="C53" s="44">
        <v>28.22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52.44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19.670000000000002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19.670000000000002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291.36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291.36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657.17000000000007</v>
      </c>
      <c r="C64" s="53">
        <f t="shared" ref="C64:AG64" si="21">+C15+C23+C31+C39+C47+C48+C49+C50+C51+C52+C53+C54+C55+C56+C57+C58+C59+C60+C61+C62+C63</f>
        <v>1227.1687999999999</v>
      </c>
      <c r="D64" s="53">
        <f t="shared" si="21"/>
        <v>469.68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2354.0187999999998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665.56</v>
      </c>
      <c r="C67" s="57">
        <f t="shared" ref="C67:L67" si="23">C12</f>
        <v>1203.19</v>
      </c>
      <c r="D67" s="57">
        <f t="shared" si="23"/>
        <v>469.04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2337.79</v>
      </c>
    </row>
    <row r="68" spans="1:34" s="47" customFormat="1" x14ac:dyDescent="0.25">
      <c r="A68" s="58" t="s">
        <v>93</v>
      </c>
      <c r="B68" s="59">
        <f t="shared" ref="B68:AG68" si="24">+B13+B14</f>
        <v>19.5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31.5</v>
      </c>
    </row>
    <row r="69" spans="1:34" s="47" customFormat="1" x14ac:dyDescent="0.25">
      <c r="A69" s="58" t="s">
        <v>94</v>
      </c>
      <c r="B69" s="59">
        <f>+B67+B68</f>
        <v>685.06</v>
      </c>
      <c r="C69" s="59">
        <f t="shared" ref="C69:AG69" si="25">+C67+C68</f>
        <v>1215.19</v>
      </c>
      <c r="D69" s="59">
        <f t="shared" si="25"/>
        <v>469.04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2369.29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-27.889999999999873</v>
      </c>
      <c r="C70" s="57">
        <f t="shared" si="26"/>
        <v>11.978799999999865</v>
      </c>
      <c r="D70" s="57">
        <f t="shared" si="26"/>
        <v>0.63999999999998636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-15.271200000000022</v>
      </c>
    </row>
    <row r="71" spans="1:34" ht="102.75" customHeight="1" x14ac:dyDescent="0.25">
      <c r="A71" s="77" t="s">
        <v>96</v>
      </c>
      <c r="B71" s="14"/>
      <c r="C71" s="14" t="s">
        <v>139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D50" sqref="D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547.54999999999995</v>
      </c>
      <c r="C12" s="26">
        <v>5065.8</v>
      </c>
      <c r="D12" s="26">
        <v>22.03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5635.38</v>
      </c>
      <c r="AI12" s="26"/>
      <c r="AJ12" s="69">
        <f>+AI12-AH12</f>
        <v>-5635.38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76</v>
      </c>
    </row>
    <row r="16" spans="1:36" s="32" customFormat="1" x14ac:dyDescent="0.25">
      <c r="A16" s="30" t="s">
        <v>20</v>
      </c>
      <c r="B16" s="31">
        <v>47</v>
      </c>
      <c r="C16" s="31">
        <v>757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804</v>
      </c>
      <c r="AJ16" s="70"/>
    </row>
    <row r="17" spans="1:36" s="47" customFormat="1" x14ac:dyDescent="0.25">
      <c r="A17" s="46" t="s">
        <v>27</v>
      </c>
      <c r="B17" s="22">
        <f>B16*$B$8</f>
        <v>215.73</v>
      </c>
      <c r="C17" s="22">
        <f>C16*$B$8</f>
        <v>3474.63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3690.36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</v>
      </c>
      <c r="C22" s="20">
        <f t="shared" ref="C22:AG23" si="5">+C16+C18+C20</f>
        <v>757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804</v>
      </c>
    </row>
    <row r="23" spans="1:36" s="47" customFormat="1" x14ac:dyDescent="0.25">
      <c r="A23" s="48" t="s">
        <v>26</v>
      </c>
      <c r="B23" s="19">
        <f>+B17+B19+B21</f>
        <v>215.73</v>
      </c>
      <c r="C23" s="19">
        <f t="shared" si="5"/>
        <v>3474.63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3690.36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103.92</v>
      </c>
      <c r="C49" s="44">
        <v>1637.7</v>
      </c>
      <c r="D49" s="44">
        <v>22.03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1763.65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156.85</v>
      </c>
      <c r="C53" s="44">
        <v>146.11000000000001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302.96000000000004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149.16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149.16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552.5</v>
      </c>
      <c r="C64" s="53">
        <f t="shared" ref="C64:AG64" si="21">+C15+C23+C31+C39+C47+C48+C49+C50+C51+C52+C53+C54+C55+C56+C57+C58+C59+C60+C61+C62+C63</f>
        <v>5407.5999999999995</v>
      </c>
      <c r="D64" s="53">
        <f t="shared" si="21"/>
        <v>22.03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5982.1299999999992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547.54999999999995</v>
      </c>
      <c r="C67" s="57">
        <f t="shared" ref="C67:L67" si="23">C12</f>
        <v>5065.8</v>
      </c>
      <c r="D67" s="57">
        <f t="shared" si="23"/>
        <v>22.03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5635.38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547.54999999999995</v>
      </c>
      <c r="C69" s="59">
        <f t="shared" ref="C69:AG69" si="25">+C67+C68</f>
        <v>5065.8</v>
      </c>
      <c r="D69" s="59">
        <f t="shared" si="25"/>
        <v>22.03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5635.38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4.9500000000000455</v>
      </c>
      <c r="C70" s="57">
        <f t="shared" si="26"/>
        <v>341.79999999999927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346.74999999999932</v>
      </c>
    </row>
    <row r="71" spans="1:34" ht="96" customHeight="1" x14ac:dyDescent="0.25">
      <c r="A71" s="77" t="s">
        <v>96</v>
      </c>
      <c r="B71" s="14"/>
      <c r="C71" s="14" t="s">
        <v>140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1178.4100000000001</v>
      </c>
      <c r="C12" s="26">
        <v>3067.34</v>
      </c>
      <c r="D12" s="26">
        <v>680.85</v>
      </c>
      <c r="E12" s="26">
        <v>1645.96</v>
      </c>
      <c r="F12" s="26">
        <v>1322.52</v>
      </c>
      <c r="G12" s="26">
        <v>2378.19</v>
      </c>
      <c r="H12" s="26">
        <v>846.43</v>
      </c>
      <c r="I12" s="26">
        <v>1889.75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13009.45</v>
      </c>
      <c r="AI12" s="26">
        <v>13009.44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34.299999999999997</v>
      </c>
      <c r="C15" s="23">
        <v>103.8</v>
      </c>
      <c r="D15" s="23">
        <v>18.5</v>
      </c>
      <c r="E15" s="23">
        <v>109.7</v>
      </c>
      <c r="F15" s="23">
        <v>26.2</v>
      </c>
      <c r="G15" s="23">
        <v>110.8</v>
      </c>
      <c r="H15" s="23">
        <v>66.599999999999994</v>
      </c>
      <c r="I15" s="23">
        <v>13.6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483.5</v>
      </c>
    </row>
    <row r="16" spans="1:36" s="32" customFormat="1" x14ac:dyDescent="0.25">
      <c r="A16" s="30" t="s">
        <v>20</v>
      </c>
      <c r="B16" s="31">
        <v>118</v>
      </c>
      <c r="C16" s="31">
        <v>234</v>
      </c>
      <c r="D16" s="31">
        <v>23</v>
      </c>
      <c r="E16" s="31">
        <v>120</v>
      </c>
      <c r="F16" s="31">
        <v>121</v>
      </c>
      <c r="G16" s="31">
        <v>220</v>
      </c>
      <c r="H16" s="31">
        <v>78</v>
      </c>
      <c r="I16" s="31">
        <v>247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1161</v>
      </c>
      <c r="AJ16" s="70"/>
    </row>
    <row r="17" spans="1:36" s="47" customFormat="1" x14ac:dyDescent="0.25">
      <c r="A17" s="46" t="s">
        <v>27</v>
      </c>
      <c r="B17" s="22">
        <f>B16*$B$8</f>
        <v>534.54000000000008</v>
      </c>
      <c r="C17" s="22">
        <f>C16*$B$8</f>
        <v>1060.02</v>
      </c>
      <c r="D17" s="22">
        <f t="shared" ref="D17:AG17" si="2">D16*$B$8</f>
        <v>104.19000000000001</v>
      </c>
      <c r="E17" s="22">
        <f t="shared" si="2"/>
        <v>543.6</v>
      </c>
      <c r="F17" s="22">
        <f t="shared" si="2"/>
        <v>548.13</v>
      </c>
      <c r="G17" s="22">
        <f t="shared" si="2"/>
        <v>996.6</v>
      </c>
      <c r="H17" s="22">
        <f t="shared" si="2"/>
        <v>353.34000000000003</v>
      </c>
      <c r="I17" s="22">
        <f t="shared" si="2"/>
        <v>1118.9100000000001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5259.33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118</v>
      </c>
      <c r="C22" s="20">
        <f t="shared" ref="C22:AG23" si="5">+C16+C18+C20</f>
        <v>234</v>
      </c>
      <c r="D22" s="20">
        <f t="shared" si="5"/>
        <v>23</v>
      </c>
      <c r="E22" s="20">
        <f t="shared" si="5"/>
        <v>120</v>
      </c>
      <c r="F22" s="20">
        <f t="shared" si="5"/>
        <v>121</v>
      </c>
      <c r="G22" s="20">
        <f t="shared" si="5"/>
        <v>220</v>
      </c>
      <c r="H22" s="20">
        <f t="shared" si="5"/>
        <v>78</v>
      </c>
      <c r="I22" s="20">
        <f t="shared" si="5"/>
        <v>247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1161</v>
      </c>
    </row>
    <row r="23" spans="1:36" s="47" customFormat="1" x14ac:dyDescent="0.25">
      <c r="A23" s="48" t="s">
        <v>26</v>
      </c>
      <c r="B23" s="19">
        <f>+B17+B19+B21</f>
        <v>534.54000000000008</v>
      </c>
      <c r="C23" s="19">
        <f t="shared" si="5"/>
        <v>1060.02</v>
      </c>
      <c r="D23" s="19">
        <f t="shared" si="5"/>
        <v>104.19000000000001</v>
      </c>
      <c r="E23" s="19">
        <f t="shared" si="5"/>
        <v>543.6</v>
      </c>
      <c r="F23" s="19">
        <f t="shared" si="5"/>
        <v>548.13</v>
      </c>
      <c r="G23" s="19">
        <f t="shared" si="5"/>
        <v>996.6</v>
      </c>
      <c r="H23" s="19">
        <f t="shared" si="5"/>
        <v>353.34000000000003</v>
      </c>
      <c r="I23" s="19">
        <f t="shared" si="5"/>
        <v>1118.9100000000001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5259.33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23.72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23.72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107.4516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107.4516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23.72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23.72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107.4516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107.4516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500.98</v>
      </c>
      <c r="C49" s="44">
        <v>1622.42</v>
      </c>
      <c r="D49" s="44"/>
      <c r="E49" s="44"/>
      <c r="F49" s="44"/>
      <c r="G49" s="44"/>
      <c r="H49" s="44">
        <v>428.44</v>
      </c>
      <c r="I49" s="44">
        <v>709.03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3260.87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415.25</v>
      </c>
      <c r="E52" s="44">
        <v>618.46</v>
      </c>
      <c r="F52" s="44">
        <v>662.84</v>
      </c>
      <c r="G52" s="44">
        <v>729.11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2425.6600000000003</v>
      </c>
    </row>
    <row r="53" spans="1:34" x14ac:dyDescent="0.25">
      <c r="A53" s="17" t="s">
        <v>18</v>
      </c>
      <c r="B53" s="44">
        <v>109.33</v>
      </c>
      <c r="C53" s="44">
        <v>260.14999999999998</v>
      </c>
      <c r="D53" s="44">
        <v>144.01</v>
      </c>
      <c r="E53" s="44">
        <v>374.97</v>
      </c>
      <c r="F53" s="44">
        <v>85.66</v>
      </c>
      <c r="G53" s="44">
        <v>438.51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1412.63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25.01</v>
      </c>
      <c r="D55" s="44"/>
      <c r="E55" s="44"/>
      <c r="F55" s="44"/>
      <c r="G55" s="44"/>
      <c r="H55" s="44"/>
      <c r="I55" s="44">
        <v>50.5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75.510000000000005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1179.1500000000001</v>
      </c>
      <c r="C64" s="53">
        <f t="shared" ref="C64:AG64" si="21">+C15+C23+C31+C39+C47+C48+C49+C50+C51+C52+C53+C54+C55+C56+C57+C58+C59+C60+C61+C62+C63</f>
        <v>3071.4</v>
      </c>
      <c r="D64" s="53">
        <f t="shared" si="21"/>
        <v>681.95</v>
      </c>
      <c r="E64" s="53">
        <f t="shared" si="21"/>
        <v>1646.7300000000002</v>
      </c>
      <c r="F64" s="53">
        <f t="shared" si="21"/>
        <v>1322.8300000000002</v>
      </c>
      <c r="G64" s="53">
        <f t="shared" si="21"/>
        <v>2382.4715999999999</v>
      </c>
      <c r="H64" s="53">
        <f t="shared" si="21"/>
        <v>848.38000000000011</v>
      </c>
      <c r="I64" s="53">
        <f t="shared" si="21"/>
        <v>1892.04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13024.9516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1178.4100000000001</v>
      </c>
      <c r="C67" s="57">
        <f t="shared" ref="C67:L67" si="23">C12</f>
        <v>3067.34</v>
      </c>
      <c r="D67" s="57">
        <f t="shared" si="23"/>
        <v>680.85</v>
      </c>
      <c r="E67" s="57">
        <f t="shared" si="23"/>
        <v>1645.96</v>
      </c>
      <c r="F67" s="57">
        <f t="shared" si="23"/>
        <v>1322.52</v>
      </c>
      <c r="G67" s="57">
        <f t="shared" si="23"/>
        <v>2378.19</v>
      </c>
      <c r="H67" s="57">
        <f t="shared" si="23"/>
        <v>846.43</v>
      </c>
      <c r="I67" s="57">
        <f t="shared" si="23"/>
        <v>1889.75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13009.45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1178.4100000000001</v>
      </c>
      <c r="C69" s="59">
        <f t="shared" ref="C69:AG69" si="25">+C67+C68</f>
        <v>3067.34</v>
      </c>
      <c r="D69" s="59">
        <f t="shared" si="25"/>
        <v>680.85</v>
      </c>
      <c r="E69" s="59">
        <f t="shared" si="25"/>
        <v>1645.96</v>
      </c>
      <c r="F69" s="59">
        <f t="shared" si="25"/>
        <v>1322.52</v>
      </c>
      <c r="G69" s="59">
        <f t="shared" si="25"/>
        <v>2378.19</v>
      </c>
      <c r="H69" s="59">
        <f t="shared" si="25"/>
        <v>846.43</v>
      </c>
      <c r="I69" s="59">
        <f t="shared" si="25"/>
        <v>1889.75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13009.45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0.74000000000000909</v>
      </c>
      <c r="C70" s="57">
        <f t="shared" si="26"/>
        <v>4.0599999999999454</v>
      </c>
      <c r="D70" s="57">
        <f t="shared" si="26"/>
        <v>1.1000000000000227</v>
      </c>
      <c r="E70" s="57">
        <f t="shared" si="26"/>
        <v>0.77000000000020918</v>
      </c>
      <c r="F70" s="57">
        <f t="shared" si="26"/>
        <v>0.3100000000001728</v>
      </c>
      <c r="G70" s="57">
        <f t="shared" si="26"/>
        <v>4.2815999999997985</v>
      </c>
      <c r="H70" s="57">
        <f t="shared" si="26"/>
        <v>1.9500000000001592</v>
      </c>
      <c r="I70" s="57">
        <f t="shared" si="26"/>
        <v>2.2899999999999636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15.50160000000028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2022-02-14T13:52:37Z</dcterms:modified>
</cp:coreProperties>
</file>