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X69" i="150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S64" i="151" l="1"/>
  <c r="S70" i="151" s="1"/>
  <c r="C64" i="151"/>
  <c r="C70" i="151" s="1"/>
  <c r="AG64" i="149"/>
  <c r="AG70" i="149" s="1"/>
  <c r="Q64" i="149"/>
  <c r="Q70" i="149" s="1"/>
  <c r="I64" i="149"/>
  <c r="I70" i="149" s="1"/>
  <c r="AA64" i="151"/>
  <c r="AA70" i="151" s="1"/>
  <c r="K64" i="151"/>
  <c r="K70" i="151" s="1"/>
  <c r="Y64" i="149"/>
  <c r="Y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H23" i="151"/>
  <c r="H11" i="145" s="1"/>
  <c r="AC64" i="150"/>
  <c r="AC70" i="150" s="1"/>
  <c r="U64" i="150"/>
  <c r="U70" i="150" s="1"/>
  <c r="M64" i="150"/>
  <c r="M70" i="150" s="1"/>
  <c r="E64" i="150"/>
  <c r="E70" i="150" s="1"/>
  <c r="AC64" i="149"/>
  <c r="AC70" i="149" s="1"/>
  <c r="M64" i="149"/>
  <c r="M70" i="149" s="1"/>
  <c r="B64" i="149"/>
  <c r="B70" i="149" s="1"/>
  <c r="B64" i="150"/>
  <c r="B70" i="150" s="1"/>
  <c r="AH23" i="149"/>
  <c r="F11" i="145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Z39" i="40" s="1"/>
  <c r="AA33" i="40"/>
  <c r="AB33" i="40"/>
  <c r="AC33" i="40"/>
  <c r="AD33" i="40"/>
  <c r="AE33" i="40"/>
  <c r="AF33" i="40"/>
  <c r="AF39" i="40" s="1"/>
  <c r="AG33" i="40"/>
  <c r="T35" i="40"/>
  <c r="T39" i="40" s="1"/>
  <c r="U35" i="40"/>
  <c r="V35" i="40"/>
  <c r="W35" i="40"/>
  <c r="W39" i="40" s="1"/>
  <c r="X35" i="40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A47" i="40" s="1"/>
  <c r="AB43" i="40"/>
  <c r="AB47" i="40" s="1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G23" i="40" s="1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47" i="40" l="1"/>
  <c r="Z47" i="40"/>
  <c r="V47" i="40"/>
  <c r="AD23" i="40"/>
  <c r="AD64" i="40" s="1"/>
  <c r="AD70" i="40" s="1"/>
  <c r="Z23" i="40"/>
  <c r="V23" i="40"/>
  <c r="AG39" i="40"/>
  <c r="AC39" i="40"/>
  <c r="Y39" i="40"/>
  <c r="AC23" i="40"/>
  <c r="U23" i="40"/>
  <c r="AF47" i="40"/>
  <c r="X47" i="40"/>
  <c r="W47" i="40"/>
  <c r="U6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C68" i="40"/>
  <c r="D68" i="40"/>
  <c r="D69" i="40" s="1"/>
  <c r="E68" i="40"/>
  <c r="E69" i="40" s="1"/>
  <c r="F68" i="40"/>
  <c r="G68" i="40"/>
  <c r="H68" i="40"/>
  <c r="H69" i="40" s="1"/>
  <c r="I68" i="40"/>
  <c r="I69" i="40" s="1"/>
  <c r="J68" i="40"/>
  <c r="K68" i="40"/>
  <c r="L68" i="40"/>
  <c r="C69" i="40"/>
  <c r="B68" i="40"/>
  <c r="C17" i="40"/>
  <c r="AC64" i="40" l="1"/>
  <c r="AC70" i="40" s="1"/>
  <c r="AE64" i="40"/>
  <c r="AE70" i="40" s="1"/>
  <c r="L69" i="40"/>
  <c r="O39" i="40"/>
  <c r="AF64" i="40"/>
  <c r="AF70" i="40" s="1"/>
  <c r="X70" i="40"/>
  <c r="P47" i="40"/>
  <c r="Y64" i="40"/>
  <c r="Y70" i="40" s="1"/>
  <c r="T64" i="40"/>
  <c r="T70" i="40" s="1"/>
  <c r="AB64" i="40"/>
  <c r="AB70" i="40" s="1"/>
  <c r="Q39" i="40"/>
  <c r="M39" i="40"/>
  <c r="AG64" i="40"/>
  <c r="AG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N23" i="40"/>
  <c r="M23" i="40"/>
  <c r="M64" i="40" l="1"/>
  <c r="M70" i="40" s="1"/>
  <c r="R64" i="40"/>
  <c r="R70" i="40" s="1"/>
  <c r="O64" i="40"/>
  <c r="O70" i="40" s="1"/>
  <c r="AH69" i="40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J39" i="40" s="1"/>
  <c r="K33" i="40"/>
  <c r="L33" i="40"/>
  <c r="C35" i="40"/>
  <c r="D35" i="40"/>
  <c r="D39" i="40" s="1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D29" i="40"/>
  <c r="E29" i="40"/>
  <c r="F29" i="40"/>
  <c r="G29" i="40"/>
  <c r="G31" i="40" s="1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I23" i="40" s="1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C46" i="40"/>
  <c r="D46" i="40"/>
  <c r="E46" i="40"/>
  <c r="F46" i="40"/>
  <c r="G46" i="40"/>
  <c r="H46" i="40"/>
  <c r="I46" i="40"/>
  <c r="J46" i="40"/>
  <c r="K46" i="40"/>
  <c r="L46" i="40"/>
  <c r="B38" i="40"/>
  <c r="G23" i="40" l="1"/>
  <c r="L39" i="40"/>
  <c r="I47" i="40"/>
  <c r="I64" i="40" s="1"/>
  <c r="I70" i="40" s="1"/>
  <c r="E47" i="40"/>
  <c r="E64" i="40" s="1"/>
  <c r="E70" i="40" s="1"/>
  <c r="F39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L64" i="40" l="1"/>
  <c r="L70" i="40" s="1"/>
  <c r="H64" i="40"/>
  <c r="H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<sst xmlns="http://schemas.openxmlformats.org/spreadsheetml/2006/main" count="780" uniqueCount="147">
  <si>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</si>
  <si>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</si>
  <si>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</si>
  <si>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</si>
  <si>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</si>
  <si>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</si>
  <si>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</si>
  <si>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</si>
  <si>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</si>
  <si>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</si>
  <si>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</si>
  <si>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</si>
  <si>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</si>
  <si>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</si>
  <si>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</si>
  <si>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</si>
  <si>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</si>
  <si>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</si>
  <si>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</si>
  <si>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</si>
  <si>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</si>
  <si>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</si>
  <si>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</si>
  <si>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</si>
  <si>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</si>
  <si>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</si>
  <si>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</si>
  <si>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</si>
  <si>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</si>
  <si>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</si>
  <si>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</si>
  <si>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</si>
  <si>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</si>
  <si>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</si>
  <si>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</si>
  <si>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</si>
  <si>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</si>
  <si>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</si>
  <si>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</si>
  <si>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</si>
  <si>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</si>
  <si>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</si>
  <si>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</si>
  <si>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</si>
  <si>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</si>
  <si>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</si>
  <si>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</si>
  <si>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</si>
  <si>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</si>
  <si>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</si>
  <si>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</si>
  <si>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</si>
  <si>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</si>
  <si>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</si>
  <si>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</si>
  <si>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</si>
  <si>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</si>
  <si>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</si>
  <si>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</si>
  <si>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</si>
  <si>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</si>
  <si>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</si>
  <si>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</si>
  <si>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</si>
  <si>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</si>
  <si>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</si>
  <si>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</si>
  <si>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</si>
  <si>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</si>
  <si>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</si>
  <si>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</si>
  <si>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</si>
  <si>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</si>
  <si>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</si>
  <si>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</si>
  <si>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</si>
  <si>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</si>
  <si>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</si>
  <si>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</si>
  <si>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</si>
  <si>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</si>
  <si>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</si>
  <si>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</si>
  <si>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</si>
  <si>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</si>
  <si>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</si>
  <si>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</si>
  <si>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</si>
  <si>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</si>
  <si>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</si>
  <si>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</si>
  <si>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</si>
  <si>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</si>
  <si>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</si>
  <si>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</si>
  <si>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</si>
  <si>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</si>
  <si>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</si>
  <si>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</si>
  <si>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</si>
  <si>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</si>
  <si>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</si>
  <si>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</si>
  <si>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</si>
  <si>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</si>
  <si>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</si>
  <si>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</si>
  <si>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</si>
  <si>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</si>
  <si>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</si>
  <si>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</si>
  <si>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</si>
  <si>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</si>
  <si>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</si>
  <si>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</si>
  <si>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</si>
  <si>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</si>
  <si>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</si>
  <si>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</si>
  <si>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</si>
  <si>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</si>
  <si>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35.40 F/C</t>
  </si>
  <si>
    <t>93.50F/C FALTANTE</t>
  </si>
  <si>
    <t>DE 6.63</t>
  </si>
  <si>
    <t>26.70F/C FALTANTE 3</t>
  </si>
  <si>
    <t>DE 3.78</t>
  </si>
  <si>
    <t>15.90F/C</t>
  </si>
  <si>
    <t>45.50 F/C</t>
  </si>
  <si>
    <t>22.40F/C</t>
  </si>
  <si>
    <t>8.50F/C</t>
  </si>
  <si>
    <t>19.00PERIODICO</t>
  </si>
  <si>
    <t xml:space="preserve">49.00 F/C </t>
  </si>
  <si>
    <t>20.30F/C</t>
  </si>
  <si>
    <t xml:space="preserve">45.20F/C </t>
  </si>
  <si>
    <t>MAL REGISTRO DE 24$</t>
  </si>
  <si>
    <t>7.00F/C</t>
  </si>
  <si>
    <t>EN EFECIVO</t>
  </si>
  <si>
    <t xml:space="preserve">FALTANTE EN </t>
  </si>
  <si>
    <t xml:space="preserve">EFECTIVO MAL </t>
  </si>
  <si>
    <t>REGISTRO 1$</t>
  </si>
  <si>
    <t>2.50F/C</t>
  </si>
  <si>
    <t>EN EFECTIVO</t>
  </si>
  <si>
    <t>21.50F/C</t>
  </si>
  <si>
    <t>26.00F/C</t>
  </si>
  <si>
    <t>15.50F/C</t>
  </si>
  <si>
    <t>NOTA A CREDITO DE 5$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</si>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</sst>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86130.2</v>
      </c>
      <c r="C2" s="43">
        <f>MODELO!AH12</f>
        <v>28033.059999999998</v>
      </c>
      <c r="D2" s="43">
        <f>EXQUISITECES!AH12</f>
        <v>10414.75</v>
      </c>
      <c r="E2" s="43">
        <f>HOYADA!AH12</f>
        <v>12071.330000000002</v>
      </c>
      <c r="F2" s="43">
        <f>FARMASTOP!AH12</f>
        <v>2901.5</v>
      </c>
      <c r="G2" s="43">
        <f>BOCAS!AH12</f>
        <v>5955.98</v>
      </c>
      <c r="H2" s="43">
        <f>LAGUNETICA!AH12</f>
        <v>16342.33</v>
      </c>
      <c r="I2" s="43">
        <f>SANANTONIO!AH12</f>
        <v>0</v>
      </c>
      <c r="J2" s="43">
        <f>SUM(B2:I2)</f>
        <v>161849.15</v>
      </c>
    </row>
    <row r="3" spans="1:10" x14ac:dyDescent="0.25">
      <c r="A3" s="46" t="s">
        <v>0</v>
      </c>
      <c r="B3" s="43">
        <f>AUTOMERCADO!AH15</f>
        <v>871.40000000000009</v>
      </c>
      <c r="C3" s="43">
        <f>MODELO!AH15</f>
        <v>623.20000000000005</v>
      </c>
      <c r="D3" s="43">
        <f>EXQUISITECES!AH15</f>
        <v>187.9</v>
      </c>
      <c r="E3" s="43">
        <f>HOYADA!AH15</f>
        <v>765.3</v>
      </c>
      <c r="F3" s="43">
        <f>FARMASTOP!AH15</f>
        <v>117.4</v>
      </c>
      <c r="G3" s="43">
        <f>BOCAS!AH15</f>
        <v>78.2</v>
      </c>
      <c r="H3" s="43">
        <f>LAGUNETICA!AH15</f>
        <v>949.1</v>
      </c>
      <c r="I3" s="43">
        <f>SANANTONIO!AH15</f>
        <v>0</v>
      </c>
      <c r="J3" s="43">
        <f t="shared" ref="J3:J52" si="0">SUM(B3:I3)</f>
        <v>3592.5</v>
      </c>
    </row>
    <row r="4" spans="1:10" x14ac:dyDescent="0.25">
      <c r="A4" s="73" t="s">
        <v>20</v>
      </c>
      <c r="B4" s="43">
        <f>AUTOMERCADO!AH16</f>
        <v>9581</v>
      </c>
      <c r="C4" s="43">
        <f>MODELO!AH16</f>
        <v>2818</v>
      </c>
      <c r="D4" s="43">
        <f>EXQUISITECES!AH16</f>
        <v>1290</v>
      </c>
      <c r="E4" s="43">
        <f>HOYADA!AH16</f>
        <v>971</v>
      </c>
      <c r="F4" s="43">
        <f>FARMASTOP!AH16</f>
        <v>247</v>
      </c>
      <c r="G4" s="43">
        <f>BOCAS!AH16</f>
        <v>597</v>
      </c>
      <c r="H4" s="43">
        <f>LAGUNETICA!AH16</f>
        <v>1625</v>
      </c>
      <c r="I4" s="43">
        <f>SANANTONIO!AH16</f>
        <v>0</v>
      </c>
      <c r="J4" s="43">
        <f t="shared" si="0"/>
        <v>17129</v>
      </c>
    </row>
    <row r="5" spans="1:10" x14ac:dyDescent="0.25">
      <c r="A5" s="46" t="s">
        <v>27</v>
      </c>
      <c r="B5" s="43">
        <f>AUTOMERCADO!AH17</f>
        <v>43401.93</v>
      </c>
      <c r="C5" s="43">
        <f>MODELO!AH17</f>
        <v>12765.54</v>
      </c>
      <c r="D5" s="43">
        <f>EXQUISITECES!AH17</f>
        <v>5843.7000000000007</v>
      </c>
      <c r="E5" s="43">
        <f>HOYADA!AH17</f>
        <v>4398.630000000001</v>
      </c>
      <c r="F5" s="43">
        <f>FARMASTOP!AH17</f>
        <v>1118.9100000000001</v>
      </c>
      <c r="G5" s="43">
        <f>BOCAS!AH17</f>
        <v>2740.23</v>
      </c>
      <c r="H5" s="43">
        <f>LAGUNETICA!AH17</f>
        <v>7361.25</v>
      </c>
      <c r="I5" s="43">
        <f>SANANTONIO!AH17</f>
        <v>0</v>
      </c>
      <c r="J5" s="43">
        <f t="shared" si="0"/>
        <v>77630.19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9581</v>
      </c>
      <c r="C10" s="43">
        <f>MODELO!AH22</f>
        <v>2818</v>
      </c>
      <c r="D10" s="43">
        <f>EXQUISITECES!AH22</f>
        <v>1290</v>
      </c>
      <c r="E10" s="43">
        <f>HOYADA!AH22</f>
        <v>971</v>
      </c>
      <c r="F10" s="43">
        <f>FARMASTOP!AH22</f>
        <v>247</v>
      </c>
      <c r="G10" s="43">
        <f>BOCAS!AH22</f>
        <v>597</v>
      </c>
      <c r="H10" s="43">
        <f>LAGUNETICA!AH22</f>
        <v>1625</v>
      </c>
      <c r="I10" s="43">
        <f>SANANTONIO!AH22</f>
        <v>0</v>
      </c>
      <c r="J10" s="43">
        <f t="shared" si="0"/>
        <v>17129</v>
      </c>
    </row>
    <row r="11" spans="1:10" x14ac:dyDescent="0.25">
      <c r="A11" s="48" t="s">
        <v>26</v>
      </c>
      <c r="B11" s="43">
        <f>AUTOMERCADO!AH23</f>
        <v>43401.93</v>
      </c>
      <c r="C11" s="43">
        <f>MODELO!AH23</f>
        <v>12765.54</v>
      </c>
      <c r="D11" s="43">
        <f>EXQUISITECES!AH23</f>
        <v>5843.7000000000007</v>
      </c>
      <c r="E11" s="43">
        <f>HOYADA!AH23</f>
        <v>4398.630000000001</v>
      </c>
      <c r="F11" s="43">
        <f>FARMASTOP!AH23</f>
        <v>1118.9100000000001</v>
      </c>
      <c r="G11" s="43">
        <f>BOCAS!AH23</f>
        <v>2740.23</v>
      </c>
      <c r="H11" s="43">
        <f>LAGUNETICA!AH23</f>
        <v>7361.25</v>
      </c>
      <c r="I11" s="43">
        <f>SANANTONIO!AH23</f>
        <v>0</v>
      </c>
      <c r="J11" s="43">
        <f t="shared" si="0"/>
        <v>77630.19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10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45.300000000000004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45.300000000000004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10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45.300000000000004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45.300000000000004</v>
      </c>
    </row>
    <row r="20" spans="1:10" x14ac:dyDescent="0.25">
      <c r="A20" s="46" t="s">
        <v>34</v>
      </c>
      <c r="B20" s="43">
        <f>AUTOMERCADO!AH32</f>
        <v>1260.7</v>
      </c>
      <c r="C20" s="43">
        <f>MODELO!AH32</f>
        <v>88.81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11.5</v>
      </c>
      <c r="H20" s="43">
        <f>LAGUNETICA!AH32</f>
        <v>0</v>
      </c>
      <c r="I20" s="43">
        <f>SANANTONIO!AH32</f>
        <v>0</v>
      </c>
      <c r="J20" s="43">
        <f t="shared" si="0"/>
        <v>1361.01</v>
      </c>
    </row>
    <row r="21" spans="1:10" x14ac:dyDescent="0.25">
      <c r="A21" s="46" t="s">
        <v>35</v>
      </c>
      <c r="B21" s="43">
        <f>AUTOMERCADO!AH33</f>
        <v>5710.9710000000014</v>
      </c>
      <c r="C21" s="43">
        <f>MODELO!AH33</f>
        <v>402.30930000000001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52.784999999999997</v>
      </c>
      <c r="H21" s="43">
        <f>LAGUNETICA!AH33</f>
        <v>0</v>
      </c>
      <c r="I21" s="43">
        <f>SANANTONIO!AH33</f>
        <v>0</v>
      </c>
      <c r="J21" s="43">
        <f t="shared" si="0"/>
        <v>6166.0653000000011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1260.7</v>
      </c>
      <c r="C26" s="43">
        <f>MODELO!AH38</f>
        <v>88.81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11.5</v>
      </c>
      <c r="H26" s="43">
        <f>LAGUNETICA!AH38</f>
        <v>0</v>
      </c>
      <c r="I26" s="43">
        <f>SANANTONIO!AH38</f>
        <v>0</v>
      </c>
      <c r="J26" s="43">
        <f t="shared" si="0"/>
        <v>1361.01</v>
      </c>
    </row>
    <row r="27" spans="1:10" x14ac:dyDescent="0.25">
      <c r="A27" s="48" t="s">
        <v>42</v>
      </c>
      <c r="B27" s="43">
        <f>AUTOMERCADO!AH39</f>
        <v>5710.9710000000014</v>
      </c>
      <c r="C27" s="43">
        <f>MODELO!AH39</f>
        <v>402.30930000000001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52.784999999999997</v>
      </c>
      <c r="H27" s="43">
        <f>LAGUNETICA!AH39</f>
        <v>0</v>
      </c>
      <c r="I27" s="43">
        <f>SANANTONIO!AH39</f>
        <v>0</v>
      </c>
      <c r="J27" s="43">
        <f t="shared" si="0"/>
        <v>6166.0653000000011</v>
      </c>
    </row>
    <row r="28" spans="1:10" x14ac:dyDescent="0.25">
      <c r="A28" s="46" t="s">
        <v>43</v>
      </c>
      <c r="B28" s="43">
        <f>AUTOMERCADO!AH40</f>
        <v>852.42</v>
      </c>
      <c r="C28" s="43">
        <f>MODELO!AH40</f>
        <v>37.909999999999997</v>
      </c>
      <c r="D28" s="43">
        <f>EXQUISITECES!AH40</f>
        <v>37.270000000000003</v>
      </c>
      <c r="E28" s="43">
        <f>HOYADA!AH40</f>
        <v>4.43</v>
      </c>
      <c r="F28" s="43">
        <f>FARMASTOP!AH40</f>
        <v>8.14</v>
      </c>
      <c r="G28" s="43">
        <f>BOCAS!AH40</f>
        <v>50.3</v>
      </c>
      <c r="H28" s="43">
        <f>LAGUNETICA!AH40</f>
        <v>15</v>
      </c>
      <c r="I28" s="43">
        <f>SANANTONIO!AH40</f>
        <v>0</v>
      </c>
      <c r="J28" s="43">
        <f t="shared" si="0"/>
        <v>1005.4699999999998</v>
      </c>
    </row>
    <row r="29" spans="1:10" x14ac:dyDescent="0.25">
      <c r="A29" s="46" t="s">
        <v>44</v>
      </c>
      <c r="B29" s="43">
        <f>AUTOMERCADO!AH41</f>
        <v>3861.4625999999998</v>
      </c>
      <c r="C29" s="43">
        <f>MODELO!AH41</f>
        <v>171.73230000000001</v>
      </c>
      <c r="D29" s="43">
        <f>EXQUISITECES!AH41</f>
        <v>168.83310000000003</v>
      </c>
      <c r="E29" s="43">
        <f>HOYADA!AH41</f>
        <v>20.067899999999998</v>
      </c>
      <c r="F29" s="43">
        <f>FARMASTOP!AH41</f>
        <v>36.874200000000002</v>
      </c>
      <c r="G29" s="43">
        <f>BOCAS!AH41</f>
        <v>230.87699999999998</v>
      </c>
      <c r="H29" s="43">
        <f>LAGUNETICA!AH41</f>
        <v>67.95</v>
      </c>
      <c r="I29" s="43">
        <f>SANANTONIO!AH41</f>
        <v>0</v>
      </c>
      <c r="J29" s="43">
        <f t="shared" si="0"/>
        <v>4557.7971000000007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852.42</v>
      </c>
      <c r="C34" s="43">
        <f>MODELO!AH46</f>
        <v>37.909999999999997</v>
      </c>
      <c r="D34" s="43">
        <f>EXQUISITECES!AH46</f>
        <v>37.270000000000003</v>
      </c>
      <c r="E34" s="43">
        <f>HOYADA!AH46</f>
        <v>4.43</v>
      </c>
      <c r="F34" s="43">
        <f>FARMASTOP!AH46</f>
        <v>8.14</v>
      </c>
      <c r="G34" s="43">
        <f>BOCAS!AH46</f>
        <v>50.3</v>
      </c>
      <c r="H34" s="43">
        <f>LAGUNETICA!AH46</f>
        <v>15</v>
      </c>
      <c r="I34" s="43">
        <f>SANANTONIO!AH46</f>
        <v>0</v>
      </c>
      <c r="J34" s="43">
        <f t="shared" si="0"/>
        <v>1005.4699999999998</v>
      </c>
    </row>
    <row r="35" spans="1:10" x14ac:dyDescent="0.25">
      <c r="A35" s="48" t="s">
        <v>48</v>
      </c>
      <c r="B35" s="43">
        <f>AUTOMERCADO!AH47</f>
        <v>3861.4625999999998</v>
      </c>
      <c r="C35" s="43">
        <f>MODELO!AH47</f>
        <v>171.73230000000001</v>
      </c>
      <c r="D35" s="43">
        <f>EXQUISITECES!AH47</f>
        <v>168.83310000000003</v>
      </c>
      <c r="E35" s="43">
        <f>HOYADA!AH47</f>
        <v>20.067899999999998</v>
      </c>
      <c r="F35" s="43">
        <f>FARMASTOP!AH47</f>
        <v>36.874200000000002</v>
      </c>
      <c r="G35" s="43">
        <f>BOCAS!AH47</f>
        <v>230.87699999999998</v>
      </c>
      <c r="H35" s="43">
        <f>LAGUNETICA!AH47</f>
        <v>67.95</v>
      </c>
      <c r="I35" s="43">
        <f>SANANTONIO!AH47</f>
        <v>0</v>
      </c>
      <c r="J35" s="43">
        <f t="shared" si="0"/>
        <v>4557.7971000000007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26609.590000000004</v>
      </c>
      <c r="C37" s="43">
        <f>MODELO!AH49</f>
        <v>11339.939999999999</v>
      </c>
      <c r="D37" s="43">
        <f>EXQUISITECES!AH49</f>
        <v>3303.97</v>
      </c>
      <c r="E37" s="43">
        <f>HOYADA!AH49</f>
        <v>3833.29</v>
      </c>
      <c r="F37" s="43">
        <f>FARMASTOP!AH49</f>
        <v>1421.66</v>
      </c>
      <c r="G37" s="43">
        <f>BOCAS!AH49</f>
        <v>2568.3799999999997</v>
      </c>
      <c r="H37" s="43">
        <f>LAGUNETICA!AH49</f>
        <v>3256.11</v>
      </c>
      <c r="I37" s="43">
        <f>SANANTONIO!AH49</f>
        <v>0</v>
      </c>
      <c r="J37" s="43">
        <f t="shared" si="0"/>
        <v>52332.94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3422.64</v>
      </c>
      <c r="I40" s="43">
        <f>SANANTONIO!AH52</f>
        <v>0</v>
      </c>
      <c r="J40" s="43">
        <f t="shared" si="0"/>
        <v>3422.64</v>
      </c>
    </row>
    <row r="41" spans="1:10" x14ac:dyDescent="0.25">
      <c r="A41" s="74" t="s">
        <v>18</v>
      </c>
      <c r="B41" s="43">
        <f>AUTOMERCADO!AH53</f>
        <v>3147.2499999999995</v>
      </c>
      <c r="C41" s="43">
        <f>MODELO!AH53</f>
        <v>1922.58</v>
      </c>
      <c r="D41" s="43">
        <f>EXQUISITECES!AH53</f>
        <v>1032.0200000000002</v>
      </c>
      <c r="E41" s="43">
        <f>HOYADA!AH53</f>
        <v>2986.8500000000004</v>
      </c>
      <c r="F41" s="43">
        <f>FARMASTOP!AH53</f>
        <v>148.09</v>
      </c>
      <c r="G41" s="43">
        <f>BOCAS!AH53</f>
        <v>247.21</v>
      </c>
      <c r="H41" s="43">
        <f>LAGUNETICA!AH53</f>
        <v>1080.5</v>
      </c>
      <c r="I41" s="43">
        <f>SANANTONIO!AH53</f>
        <v>0</v>
      </c>
      <c r="J41" s="43">
        <f t="shared" si="0"/>
        <v>10564.5</v>
      </c>
    </row>
    <row r="42" spans="1:10" x14ac:dyDescent="0.25">
      <c r="A42" s="74" t="s">
        <v>114</v>
      </c>
      <c r="B42" s="43">
        <f>AUTOMERCADO!AH54</f>
        <v>29.53</v>
      </c>
      <c r="C42" s="43">
        <f>MODELO!AH54</f>
        <v>138.37</v>
      </c>
      <c r="D42" s="43">
        <f>EXQUISITECES!AH54</f>
        <v>8.1</v>
      </c>
      <c r="E42" s="43">
        <f>HOYADA!AH54</f>
        <v>51.84</v>
      </c>
      <c r="F42" s="43">
        <f>FARMASTOP!AH54</f>
        <v>38.32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266.16000000000003</v>
      </c>
    </row>
    <row r="43" spans="1:10" x14ac:dyDescent="0.25">
      <c r="A43" s="74" t="s">
        <v>52</v>
      </c>
      <c r="B43" s="43">
        <f>AUTOMERCADO!AH55</f>
        <v>2736.1700000000005</v>
      </c>
      <c r="C43" s="43">
        <f>MODELO!AH55</f>
        <v>877.15000000000009</v>
      </c>
      <c r="D43" s="43">
        <f>EXQUISITECES!AH55</f>
        <v>36.200000000000003</v>
      </c>
      <c r="E43" s="43">
        <f>HOYADA!AH55</f>
        <v>38.67</v>
      </c>
      <c r="F43" s="43">
        <f>FARMASTOP!AH55</f>
        <v>37.71</v>
      </c>
      <c r="G43" s="43">
        <f>BOCAS!AH55</f>
        <v>63.330000000000005</v>
      </c>
      <c r="H43" s="43">
        <f>LAGUNETICA!AH55</f>
        <v>228.91000000000003</v>
      </c>
      <c r="I43" s="43">
        <f>SANANTONIO!AH55</f>
        <v>0</v>
      </c>
      <c r="J43" s="43">
        <f t="shared" si="0"/>
        <v>4018.1400000000003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86368.303600000014</v>
      </c>
      <c r="C52" s="75">
        <f>MODELO!AH64</f>
        <v>28286.121599999999</v>
      </c>
      <c r="D52" s="75">
        <f>EXQUISITECES!AH64</f>
        <v>10580.723100000001</v>
      </c>
      <c r="E52" s="75">
        <f>HOYADA!AH64</f>
        <v>12094.6479</v>
      </c>
      <c r="F52" s="75">
        <f>FARMASTOP!AH64</f>
        <v>2918.9642000000003</v>
      </c>
      <c r="G52" s="75">
        <f>BOCAS!AH64</f>
        <v>5981.0119999999997</v>
      </c>
      <c r="H52" s="75">
        <f>LAGUNETICA!AH64</f>
        <v>16366.46</v>
      </c>
      <c r="I52" s="75">
        <f>SANANTONIO!AH64</f>
        <v>0</v>
      </c>
      <c r="J52" s="75">
        <f t="shared" si="0"/>
        <v>162596.23239999998</v>
      </c>
    </row>
    <row r="53" spans="1:10" x14ac:dyDescent="0.25">
      <c r="A53" s="56" t="s">
        <v>3</v>
      </c>
      <c r="B53" s="43">
        <f>B2</f>
        <v>86130.2</v>
      </c>
      <c r="C53" s="43">
        <f t="shared" ref="C53:I53" si="1">C2</f>
        <v>28033.059999999998</v>
      </c>
      <c r="D53" s="43">
        <f t="shared" si="1"/>
        <v>10414.75</v>
      </c>
      <c r="E53" s="43">
        <f t="shared" si="1"/>
        <v>12071.330000000002</v>
      </c>
      <c r="F53" s="43">
        <f t="shared" si="1"/>
        <v>2901.5</v>
      </c>
      <c r="G53" s="43">
        <f t="shared" si="1"/>
        <v>5955.98</v>
      </c>
      <c r="H53" s="43">
        <f t="shared" si="1"/>
        <v>16342.33</v>
      </c>
      <c r="I53" s="43">
        <f t="shared" si="1"/>
        <v>0</v>
      </c>
      <c r="J53" s="43">
        <f>J2</f>
        <v>161849.15</v>
      </c>
    </row>
    <row r="54" spans="1:10" x14ac:dyDescent="0.25">
      <c r="A54" s="58" t="s">
        <v>95</v>
      </c>
      <c r="B54" s="43">
        <f>+B52-B53</f>
        <v>238.10360000001674</v>
      </c>
      <c r="C54" s="43">
        <f t="shared" ref="C54:I54" si="2">+C52-C53</f>
        <v>253.06160000000091</v>
      </c>
      <c r="D54" s="43">
        <f t="shared" si="2"/>
        <v>165.97310000000107</v>
      </c>
      <c r="E54" s="43">
        <f t="shared" si="2"/>
        <v>23.31789999999819</v>
      </c>
      <c r="F54" s="43">
        <f t="shared" si="2"/>
        <v>17.464200000000346</v>
      </c>
      <c r="G54" s="43">
        <f t="shared" si="2"/>
        <v>25.032000000000153</v>
      </c>
      <c r="H54" s="43">
        <f t="shared" si="2"/>
        <v>24.1299999999992</v>
      </c>
      <c r="I54" s="43">
        <f t="shared" si="2"/>
        <v>0</v>
      </c>
      <c r="J54" s="43">
        <f>+J52-J53</f>
        <v>747.08239999998477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54</v>
      </c>
      <c r="N11" s="5" t="s">
        <v>56</v>
      </c>
      <c r="O11" s="5" t="s">
        <v>58</v>
      </c>
      <c r="P11" s="5" t="s">
        <v>60</v>
      </c>
      <c r="Q11" s="5" t="s">
        <v>62</v>
      </c>
      <c r="R11" s="5" t="s">
        <v>64</v>
      </c>
      <c r="S11" s="5" t="s">
        <v>66</v>
      </c>
      <c r="T11" s="5" t="s">
        <v>68</v>
      </c>
      <c r="U11" s="5" t="s">
        <v>70</v>
      </c>
      <c r="V11" s="5" t="s">
        <v>72</v>
      </c>
      <c r="W11" s="5" t="s">
        <v>76</v>
      </c>
      <c r="X11" s="5" t="s">
        <v>80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6144.41</v>
      </c>
      <c r="C12" s="26">
        <v>6567.3</v>
      </c>
      <c r="D12" s="26">
        <v>4988.9399999999996</v>
      </c>
      <c r="E12" s="26">
        <v>4908.7299999999996</v>
      </c>
      <c r="F12" s="26">
        <v>5172.96</v>
      </c>
      <c r="G12" s="26">
        <v>3551.5</v>
      </c>
      <c r="H12" s="26">
        <v>4127.34</v>
      </c>
      <c r="I12" s="26">
        <v>2224.7800000000002</v>
      </c>
      <c r="J12" s="26">
        <v>1638.09</v>
      </c>
      <c r="K12" s="26">
        <v>2647.93</v>
      </c>
      <c r="L12" s="26">
        <v>343.61</v>
      </c>
      <c r="M12" s="26">
        <v>3518.07</v>
      </c>
      <c r="N12" s="26">
        <v>3010.07</v>
      </c>
      <c r="O12" s="26">
        <v>3592.38</v>
      </c>
      <c r="P12" s="26">
        <v>3913.37</v>
      </c>
      <c r="Q12" s="26">
        <v>6709.87</v>
      </c>
      <c r="R12" s="26">
        <v>4783.18</v>
      </c>
      <c r="S12" s="26">
        <v>4941.28</v>
      </c>
      <c r="T12" s="26">
        <v>5064.4799999999996</v>
      </c>
      <c r="U12" s="26">
        <v>2266.36</v>
      </c>
      <c r="V12" s="26">
        <v>3663.84</v>
      </c>
      <c r="W12" s="26">
        <v>824.3</v>
      </c>
      <c r="X12" s="26">
        <v>1527.41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86130.2</v>
      </c>
      <c r="AI12" s="26">
        <v>86130.18</v>
      </c>
      <c r="AJ12" s="69">
        <f>+AI12-AH12</f>
        <v>-2.0000000004074536E-2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154.5</v>
      </c>
      <c r="E15" s="23">
        <v>25</v>
      </c>
      <c r="F15" s="23"/>
      <c r="G15" s="23">
        <v>194.2</v>
      </c>
      <c r="H15" s="23"/>
      <c r="I15" s="23">
        <v>34</v>
      </c>
      <c r="J15" s="23"/>
      <c r="K15" s="23">
        <v>11.5</v>
      </c>
      <c r="L15" s="23">
        <v>26</v>
      </c>
      <c r="M15" s="23"/>
      <c r="N15" s="23">
        <v>45</v>
      </c>
      <c r="O15" s="23">
        <v>4.5</v>
      </c>
      <c r="P15" s="23">
        <v>27.5</v>
      </c>
      <c r="Q15" s="23">
        <v>32</v>
      </c>
      <c r="R15" s="23"/>
      <c r="S15" s="23">
        <v>67.5</v>
      </c>
      <c r="T15" s="23">
        <v>70.5</v>
      </c>
      <c r="U15" s="23">
        <v>118.7</v>
      </c>
      <c r="V15" s="23"/>
      <c r="W15" s="23"/>
      <c r="X15" s="23">
        <v>60.5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871.40000000000009</v>
      </c>
    </row>
    <row r="16" spans="1:36" s="32" customFormat="1" x14ac:dyDescent="0.25">
      <c r="A16" s="30" t="s">
        <v>20</v>
      </c>
      <c r="B16" s="31">
        <v>583</v>
      </c>
      <c r="C16" s="31">
        <v>800</v>
      </c>
      <c r="D16" s="31">
        <v>215</v>
      </c>
      <c r="E16" s="31">
        <v>702</v>
      </c>
      <c r="F16" s="31">
        <v>581</v>
      </c>
      <c r="G16" s="31">
        <v>310</v>
      </c>
      <c r="H16" s="31">
        <v>240</v>
      </c>
      <c r="I16" s="31">
        <v>366</v>
      </c>
      <c r="J16" s="31">
        <v>85</v>
      </c>
      <c r="K16" s="31">
        <v>223</v>
      </c>
      <c r="L16" s="31">
        <v>55</v>
      </c>
      <c r="M16" s="31">
        <v>300</v>
      </c>
      <c r="N16" s="31">
        <v>488</v>
      </c>
      <c r="O16" s="31">
        <v>367</v>
      </c>
      <c r="P16" s="31">
        <v>365</v>
      </c>
      <c r="Q16" s="31">
        <v>865</v>
      </c>
      <c r="R16" s="31">
        <v>648</v>
      </c>
      <c r="S16" s="31">
        <v>520</v>
      </c>
      <c r="T16" s="31">
        <v>678</v>
      </c>
      <c r="U16" s="31">
        <v>371</v>
      </c>
      <c r="V16" s="31">
        <v>579</v>
      </c>
      <c r="W16" s="31">
        <v>110</v>
      </c>
      <c r="X16" s="31">
        <v>130</v>
      </c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9581</v>
      </c>
      <c r="AJ16" s="70"/>
    </row>
    <row r="17" spans="1:36" s="47" customFormat="1" x14ac:dyDescent="0.25">
      <c r="A17" s="46" t="s">
        <v>27</v>
      </c>
      <c r="B17" s="22">
        <f>B16*$B$8</f>
        <v>2640.9900000000002</v>
      </c>
      <c r="C17" s="22">
        <f>C16*$B$8</f>
        <v>3624</v>
      </c>
      <c r="D17" s="22">
        <f t="shared" ref="D17:L17" si="2">D16*$B$8</f>
        <v>973.95</v>
      </c>
      <c r="E17" s="22">
        <f t="shared" si="2"/>
        <v>3180.0600000000004</v>
      </c>
      <c r="F17" s="22">
        <f t="shared" si="2"/>
        <v>2631.9300000000003</v>
      </c>
      <c r="G17" s="22">
        <f t="shared" si="2"/>
        <v>1404.3000000000002</v>
      </c>
      <c r="H17" s="22">
        <f t="shared" si="2"/>
        <v>1087.2</v>
      </c>
      <c r="I17" s="22">
        <f t="shared" si="2"/>
        <v>1657.98</v>
      </c>
      <c r="J17" s="22">
        <f t="shared" si="2"/>
        <v>385.05</v>
      </c>
      <c r="K17" s="22">
        <f t="shared" si="2"/>
        <v>1010.19</v>
      </c>
      <c r="L17" s="22">
        <f t="shared" si="2"/>
        <v>249.15</v>
      </c>
      <c r="M17" s="22">
        <f t="shared" ref="M17:R17" si="3">M16*$B$8</f>
        <v>1359</v>
      </c>
      <c r="N17" s="22">
        <f t="shared" si="3"/>
        <v>2210.6400000000003</v>
      </c>
      <c r="O17" s="22">
        <f t="shared" si="3"/>
        <v>1662.51</v>
      </c>
      <c r="P17" s="22">
        <f t="shared" si="3"/>
        <v>1653.45</v>
      </c>
      <c r="Q17" s="22">
        <f t="shared" si="3"/>
        <v>3918.4500000000003</v>
      </c>
      <c r="R17" s="22">
        <f t="shared" si="3"/>
        <v>2935.44</v>
      </c>
      <c r="S17" s="22">
        <f t="shared" ref="S17:AG17" si="4">S16*$B$8</f>
        <v>2355.6</v>
      </c>
      <c r="T17" s="22">
        <f t="shared" si="4"/>
        <v>3071.34</v>
      </c>
      <c r="U17" s="22">
        <f t="shared" si="4"/>
        <v>1680.63</v>
      </c>
      <c r="V17" s="22">
        <f t="shared" si="4"/>
        <v>2622.8700000000003</v>
      </c>
      <c r="W17" s="22">
        <f t="shared" si="4"/>
        <v>498.3</v>
      </c>
      <c r="X17" s="22">
        <f t="shared" si="4"/>
        <v>588.9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43401.93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583</v>
      </c>
      <c r="C22" s="20">
        <f t="shared" ref="C22:L22" si="11">+C16+C18+C20</f>
        <v>800</v>
      </c>
      <c r="D22" s="20">
        <f t="shared" si="11"/>
        <v>215</v>
      </c>
      <c r="E22" s="20">
        <f t="shared" si="11"/>
        <v>702</v>
      </c>
      <c r="F22" s="20">
        <f t="shared" si="11"/>
        <v>581</v>
      </c>
      <c r="G22" s="20">
        <f t="shared" si="11"/>
        <v>310</v>
      </c>
      <c r="H22" s="20">
        <f t="shared" si="11"/>
        <v>240</v>
      </c>
      <c r="I22" s="20">
        <f t="shared" si="11"/>
        <v>366</v>
      </c>
      <c r="J22" s="20">
        <f t="shared" si="11"/>
        <v>85</v>
      </c>
      <c r="K22" s="20">
        <f t="shared" si="11"/>
        <v>223</v>
      </c>
      <c r="L22" s="20">
        <f t="shared" si="11"/>
        <v>55</v>
      </c>
      <c r="M22" s="20">
        <f t="shared" ref="M22:S22" si="12">+M16+M18+M20</f>
        <v>300</v>
      </c>
      <c r="N22" s="20">
        <f t="shared" si="12"/>
        <v>488</v>
      </c>
      <c r="O22" s="20">
        <f t="shared" si="12"/>
        <v>367</v>
      </c>
      <c r="P22" s="20">
        <f t="shared" si="12"/>
        <v>365</v>
      </c>
      <c r="Q22" s="20">
        <f t="shared" si="12"/>
        <v>865</v>
      </c>
      <c r="R22" s="20">
        <f t="shared" si="12"/>
        <v>648</v>
      </c>
      <c r="S22" s="20">
        <f t="shared" si="12"/>
        <v>520</v>
      </c>
      <c r="T22" s="20">
        <f t="shared" ref="T22:AG22" si="13">+T16+T18+T20</f>
        <v>678</v>
      </c>
      <c r="U22" s="20">
        <f t="shared" si="13"/>
        <v>371</v>
      </c>
      <c r="V22" s="20">
        <f t="shared" si="13"/>
        <v>579</v>
      </c>
      <c r="W22" s="20">
        <f t="shared" si="13"/>
        <v>110</v>
      </c>
      <c r="X22" s="20">
        <f t="shared" si="13"/>
        <v>130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9581</v>
      </c>
    </row>
    <row r="23" spans="1:36" s="47" customFormat="1" x14ac:dyDescent="0.25">
      <c r="A23" s="48" t="s">
        <v>26</v>
      </c>
      <c r="B23" s="19">
        <f>+B17+B19+B21</f>
        <v>2640.9900000000002</v>
      </c>
      <c r="C23" s="19">
        <f t="shared" ref="C23:L23" si="14">+C17+C19+C21</f>
        <v>3624</v>
      </c>
      <c r="D23" s="19">
        <f t="shared" si="14"/>
        <v>973.95</v>
      </c>
      <c r="E23" s="19">
        <f t="shared" si="14"/>
        <v>3180.0600000000004</v>
      </c>
      <c r="F23" s="19">
        <f t="shared" si="14"/>
        <v>2631.9300000000003</v>
      </c>
      <c r="G23" s="19">
        <f t="shared" si="14"/>
        <v>1404.3000000000002</v>
      </c>
      <c r="H23" s="19">
        <f t="shared" si="14"/>
        <v>1087.2</v>
      </c>
      <c r="I23" s="19">
        <f t="shared" si="14"/>
        <v>1657.98</v>
      </c>
      <c r="J23" s="19">
        <f t="shared" si="14"/>
        <v>385.05</v>
      </c>
      <c r="K23" s="19">
        <f t="shared" si="14"/>
        <v>1010.19</v>
      </c>
      <c r="L23" s="19">
        <f t="shared" si="14"/>
        <v>249.15</v>
      </c>
      <c r="M23" s="19">
        <f t="shared" ref="M23:S23" si="15">+M17+M19+M21</f>
        <v>1359</v>
      </c>
      <c r="N23" s="19">
        <f t="shared" si="15"/>
        <v>2210.6400000000003</v>
      </c>
      <c r="O23" s="19">
        <f t="shared" si="15"/>
        <v>1662.51</v>
      </c>
      <c r="P23" s="19">
        <f t="shared" si="15"/>
        <v>1653.45</v>
      </c>
      <c r="Q23" s="19">
        <f t="shared" si="15"/>
        <v>3918.4500000000003</v>
      </c>
      <c r="R23" s="19">
        <f t="shared" si="15"/>
        <v>2935.44</v>
      </c>
      <c r="S23" s="19">
        <f t="shared" si="15"/>
        <v>2355.6</v>
      </c>
      <c r="T23" s="19">
        <f t="shared" ref="T23:AG23" si="16">+T17+T19+T21</f>
        <v>3071.34</v>
      </c>
      <c r="U23" s="19">
        <f t="shared" si="16"/>
        <v>1680.63</v>
      </c>
      <c r="V23" s="19">
        <f t="shared" si="16"/>
        <v>2622.8700000000003</v>
      </c>
      <c r="W23" s="19">
        <f t="shared" si="16"/>
        <v>498.3</v>
      </c>
      <c r="X23" s="19">
        <f t="shared" si="16"/>
        <v>588.9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43401.93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152.5</v>
      </c>
      <c r="C32" s="36"/>
      <c r="D32" s="36"/>
      <c r="E32" s="36"/>
      <c r="F32" s="36">
        <v>150.58000000000001</v>
      </c>
      <c r="G32" s="36"/>
      <c r="H32" s="36">
        <v>441.16</v>
      </c>
      <c r="I32" s="36">
        <v>45.15</v>
      </c>
      <c r="J32" s="36">
        <v>92.46</v>
      </c>
      <c r="K32" s="36"/>
      <c r="L32" s="36"/>
      <c r="M32" s="37">
        <v>141.69</v>
      </c>
      <c r="N32" s="37"/>
      <c r="O32" s="37"/>
      <c r="P32" s="37"/>
      <c r="Q32" s="37"/>
      <c r="R32" s="37"/>
      <c r="S32" s="37">
        <v>237.16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1260.7</v>
      </c>
    </row>
    <row r="33" spans="1:34" s="47" customFormat="1" x14ac:dyDescent="0.25">
      <c r="A33" s="46" t="s">
        <v>35</v>
      </c>
      <c r="B33" s="22">
        <f>B32*$B$8</f>
        <v>690.82500000000005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682.12740000000008</v>
      </c>
      <c r="G33" s="22">
        <f t="shared" si="30"/>
        <v>0</v>
      </c>
      <c r="H33" s="22">
        <f t="shared" si="30"/>
        <v>1998.4548000000002</v>
      </c>
      <c r="I33" s="22">
        <f t="shared" si="30"/>
        <v>204.52950000000001</v>
      </c>
      <c r="J33" s="22">
        <f t="shared" si="30"/>
        <v>418.84379999999999</v>
      </c>
      <c r="K33" s="22">
        <f t="shared" si="30"/>
        <v>0</v>
      </c>
      <c r="L33" s="22">
        <f t="shared" si="30"/>
        <v>0</v>
      </c>
      <c r="M33" s="22">
        <f t="shared" ref="M33:R33" si="31">M32*$B$8</f>
        <v>641.85570000000007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1074.3348000000001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5710.9710000000014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152.5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150.58000000000001</v>
      </c>
      <c r="G38" s="20">
        <f t="shared" si="39"/>
        <v>0</v>
      </c>
      <c r="H38" s="20">
        <f t="shared" si="39"/>
        <v>441.16</v>
      </c>
      <c r="I38" s="20">
        <f t="shared" si="39"/>
        <v>45.15</v>
      </c>
      <c r="J38" s="20">
        <f t="shared" si="39"/>
        <v>92.46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141.69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237.16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1260.7</v>
      </c>
    </row>
    <row r="39" spans="1:34" s="47" customFormat="1" x14ac:dyDescent="0.25">
      <c r="A39" s="48" t="s">
        <v>42</v>
      </c>
      <c r="B39" s="19">
        <f>+B33+B35+B37</f>
        <v>690.82500000000005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682.12740000000008</v>
      </c>
      <c r="G39" s="19">
        <f t="shared" si="42"/>
        <v>0</v>
      </c>
      <c r="H39" s="19">
        <f t="shared" si="42"/>
        <v>1998.4548000000002</v>
      </c>
      <c r="I39" s="19">
        <f t="shared" si="42"/>
        <v>204.52950000000001</v>
      </c>
      <c r="J39" s="19">
        <f t="shared" si="42"/>
        <v>418.84379999999999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641.85570000000007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1074.3348000000001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5710.9710000000014</v>
      </c>
    </row>
    <row r="40" spans="1:34" x14ac:dyDescent="0.25">
      <c r="A40" s="13" t="s">
        <v>43</v>
      </c>
      <c r="B40" s="36">
        <v>272.77999999999997</v>
      </c>
      <c r="C40" s="36"/>
      <c r="D40" s="36">
        <v>145.36000000000001</v>
      </c>
      <c r="E40" s="36">
        <v>9.26</v>
      </c>
      <c r="F40" s="36"/>
      <c r="G40" s="36"/>
      <c r="H40" s="36">
        <v>23.23</v>
      </c>
      <c r="I40" s="36"/>
      <c r="J40" s="36"/>
      <c r="K40" s="36">
        <v>43.86</v>
      </c>
      <c r="L40" s="36"/>
      <c r="M40" s="36">
        <v>20.98</v>
      </c>
      <c r="N40" s="36"/>
      <c r="O40" s="36">
        <v>52.98</v>
      </c>
      <c r="P40" s="36">
        <v>148.66</v>
      </c>
      <c r="Q40" s="36">
        <v>78.400000000000006</v>
      </c>
      <c r="R40" s="36">
        <v>27.31</v>
      </c>
      <c r="S40" s="36"/>
      <c r="T40" s="36">
        <v>20</v>
      </c>
      <c r="U40" s="36"/>
      <c r="V40" s="36"/>
      <c r="W40" s="36"/>
      <c r="X40" s="36">
        <v>9.6</v>
      </c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852.42</v>
      </c>
    </row>
    <row r="41" spans="1:34" s="47" customFormat="1" x14ac:dyDescent="0.25">
      <c r="A41" s="46" t="s">
        <v>44</v>
      </c>
      <c r="B41" s="22">
        <f>B40*$B$8</f>
        <v>1235.6933999999999</v>
      </c>
      <c r="C41" s="22">
        <f t="shared" ref="C41:L41" si="45">C40*$B$8</f>
        <v>0</v>
      </c>
      <c r="D41" s="22">
        <f t="shared" si="45"/>
        <v>658.48080000000004</v>
      </c>
      <c r="E41" s="22">
        <f t="shared" si="45"/>
        <v>41.947800000000001</v>
      </c>
      <c r="F41" s="22">
        <f t="shared" si="45"/>
        <v>0</v>
      </c>
      <c r="G41" s="22">
        <f t="shared" si="45"/>
        <v>0</v>
      </c>
      <c r="H41" s="22">
        <f t="shared" si="45"/>
        <v>105.23190000000001</v>
      </c>
      <c r="I41" s="22">
        <f t="shared" si="45"/>
        <v>0</v>
      </c>
      <c r="J41" s="22">
        <f t="shared" si="45"/>
        <v>0</v>
      </c>
      <c r="K41" s="22">
        <f t="shared" si="45"/>
        <v>198.6858</v>
      </c>
      <c r="L41" s="22">
        <f t="shared" si="45"/>
        <v>0</v>
      </c>
      <c r="M41" s="22">
        <f t="shared" ref="M41:R41" si="46">M40*$B$8</f>
        <v>95.039400000000001</v>
      </c>
      <c r="N41" s="22">
        <f t="shared" si="46"/>
        <v>0</v>
      </c>
      <c r="O41" s="22">
        <f t="shared" si="46"/>
        <v>239.99940000000001</v>
      </c>
      <c r="P41" s="22">
        <f t="shared" si="46"/>
        <v>673.4298</v>
      </c>
      <c r="Q41" s="22">
        <f t="shared" si="46"/>
        <v>355.15200000000004</v>
      </c>
      <c r="R41" s="22">
        <f t="shared" si="46"/>
        <v>123.71429999999999</v>
      </c>
      <c r="S41" s="22">
        <f t="shared" ref="S41:AG41" si="47">S40*$B$8</f>
        <v>0</v>
      </c>
      <c r="T41" s="22">
        <f t="shared" si="47"/>
        <v>90.600000000000009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43.488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3861.4625999999998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272.77999999999997</v>
      </c>
      <c r="C46" s="20">
        <f t="shared" ref="C46:L46" si="54">+C40+C42+C44</f>
        <v>0</v>
      </c>
      <c r="D46" s="20">
        <f t="shared" si="54"/>
        <v>145.36000000000001</v>
      </c>
      <c r="E46" s="20">
        <f t="shared" si="54"/>
        <v>9.26</v>
      </c>
      <c r="F46" s="20">
        <f t="shared" si="54"/>
        <v>0</v>
      </c>
      <c r="G46" s="20">
        <f t="shared" si="54"/>
        <v>0</v>
      </c>
      <c r="H46" s="20">
        <f t="shared" si="54"/>
        <v>23.23</v>
      </c>
      <c r="I46" s="20">
        <f t="shared" si="54"/>
        <v>0</v>
      </c>
      <c r="J46" s="20">
        <f t="shared" si="54"/>
        <v>0</v>
      </c>
      <c r="K46" s="20">
        <f t="shared" si="54"/>
        <v>43.86</v>
      </c>
      <c r="L46" s="20">
        <f t="shared" si="54"/>
        <v>0</v>
      </c>
      <c r="M46" s="20">
        <f t="shared" ref="M46:S46" si="55">+M40+M42+M44</f>
        <v>20.98</v>
      </c>
      <c r="N46" s="20">
        <f t="shared" si="55"/>
        <v>0</v>
      </c>
      <c r="O46" s="20">
        <f t="shared" si="55"/>
        <v>52.98</v>
      </c>
      <c r="P46" s="20">
        <f t="shared" si="55"/>
        <v>148.66</v>
      </c>
      <c r="Q46" s="20">
        <f t="shared" si="55"/>
        <v>78.400000000000006</v>
      </c>
      <c r="R46" s="20">
        <f t="shared" si="55"/>
        <v>27.31</v>
      </c>
      <c r="S46" s="20">
        <f t="shared" si="55"/>
        <v>0</v>
      </c>
      <c r="T46" s="20">
        <f t="shared" ref="T46:AG46" si="56">+T40+T42+T44</f>
        <v>20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9.6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852.42</v>
      </c>
    </row>
    <row r="47" spans="1:34" s="47" customFormat="1" x14ac:dyDescent="0.25">
      <c r="A47" s="48" t="s">
        <v>48</v>
      </c>
      <c r="B47" s="19">
        <f>+B41+B43+B45</f>
        <v>1235.6933999999999</v>
      </c>
      <c r="C47" s="19">
        <f t="shared" ref="C47:L47" si="57">+C41+C43+C45</f>
        <v>0</v>
      </c>
      <c r="D47" s="19">
        <f t="shared" si="57"/>
        <v>658.48080000000004</v>
      </c>
      <c r="E47" s="19">
        <f t="shared" si="57"/>
        <v>41.947800000000001</v>
      </c>
      <c r="F47" s="19">
        <f t="shared" si="57"/>
        <v>0</v>
      </c>
      <c r="G47" s="19">
        <f t="shared" si="57"/>
        <v>0</v>
      </c>
      <c r="H47" s="19">
        <f t="shared" si="57"/>
        <v>105.23190000000001</v>
      </c>
      <c r="I47" s="19">
        <f t="shared" si="57"/>
        <v>0</v>
      </c>
      <c r="J47" s="19">
        <f t="shared" si="57"/>
        <v>0</v>
      </c>
      <c r="K47" s="19">
        <f t="shared" si="57"/>
        <v>198.6858</v>
      </c>
      <c r="L47" s="19">
        <f t="shared" si="57"/>
        <v>0</v>
      </c>
      <c r="M47" s="19">
        <f t="shared" ref="M47:S47" si="58">+M41+M43+M45</f>
        <v>95.039400000000001</v>
      </c>
      <c r="N47" s="19">
        <f t="shared" si="58"/>
        <v>0</v>
      </c>
      <c r="O47" s="19">
        <f t="shared" si="58"/>
        <v>239.99940000000001</v>
      </c>
      <c r="P47" s="19">
        <f t="shared" si="58"/>
        <v>673.4298</v>
      </c>
      <c r="Q47" s="19">
        <f t="shared" si="58"/>
        <v>355.15200000000004</v>
      </c>
      <c r="R47" s="19">
        <f t="shared" si="58"/>
        <v>123.71429999999999</v>
      </c>
      <c r="S47" s="19">
        <f t="shared" si="58"/>
        <v>0</v>
      </c>
      <c r="T47" s="19">
        <f t="shared" ref="T47:AG47" si="59">+T41+T43+T45</f>
        <v>90.600000000000009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43.488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3861.4625999999998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1343.65</v>
      </c>
      <c r="C49" s="44">
        <v>2663.54</v>
      </c>
      <c r="D49" s="44">
        <v>2215.5700000000002</v>
      </c>
      <c r="E49" s="44">
        <v>1258.57</v>
      </c>
      <c r="F49" s="44">
        <v>1907.17</v>
      </c>
      <c r="G49" s="44">
        <v>1954.83</v>
      </c>
      <c r="H49" s="44">
        <v>786.08</v>
      </c>
      <c r="I49" s="44">
        <v>319.49</v>
      </c>
      <c r="J49" s="44">
        <v>707.41</v>
      </c>
      <c r="K49" s="44">
        <v>473.59</v>
      </c>
      <c r="L49" s="44">
        <v>55.45</v>
      </c>
      <c r="M49" s="45">
        <v>1054.81</v>
      </c>
      <c r="N49" s="45">
        <v>493.14</v>
      </c>
      <c r="O49" s="45">
        <v>1219.23</v>
      </c>
      <c r="P49" s="45">
        <v>1093.72</v>
      </c>
      <c r="Q49" s="45">
        <v>2342.83</v>
      </c>
      <c r="R49" s="45">
        <v>1273.99</v>
      </c>
      <c r="S49" s="45">
        <v>1071.31</v>
      </c>
      <c r="T49" s="45">
        <v>1809.21</v>
      </c>
      <c r="U49" s="45">
        <v>459.55</v>
      </c>
      <c r="V49" s="45">
        <v>1044.6400000000001</v>
      </c>
      <c r="W49" s="45">
        <v>343.36</v>
      </c>
      <c r="X49" s="45">
        <v>718.45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26609.590000000004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231.83</v>
      </c>
      <c r="C53" s="44">
        <v>302.14999999999998</v>
      </c>
      <c r="D53" s="44">
        <v>949.05</v>
      </c>
      <c r="E53" s="44">
        <v>318.45</v>
      </c>
      <c r="F53" s="44"/>
      <c r="G53" s="44"/>
      <c r="H53" s="44"/>
      <c r="I53" s="44"/>
      <c r="J53" s="44"/>
      <c r="K53" s="44"/>
      <c r="L53" s="44"/>
      <c r="M53" s="45">
        <v>256.29000000000002</v>
      </c>
      <c r="N53" s="45">
        <v>263.01</v>
      </c>
      <c r="O53" s="45">
        <v>311.2</v>
      </c>
      <c r="P53" s="45">
        <v>443.83</v>
      </c>
      <c r="Q53" s="45"/>
      <c r="R53" s="45"/>
      <c r="S53" s="45"/>
      <c r="T53" s="45"/>
      <c r="U53" s="45"/>
      <c r="V53" s="45"/>
      <c r="W53" s="45"/>
      <c r="X53" s="45">
        <v>71.44</v>
      </c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3147.2499999999995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>
        <v>9.06</v>
      </c>
      <c r="V54" s="45"/>
      <c r="W54" s="45"/>
      <c r="X54" s="45">
        <v>20.47</v>
      </c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29.53</v>
      </c>
    </row>
    <row r="55" spans="1:34" x14ac:dyDescent="0.25">
      <c r="A55" s="17" t="s">
        <v>52</v>
      </c>
      <c r="B55" s="44">
        <v>51.96</v>
      </c>
      <c r="C55" s="44"/>
      <c r="D55" s="44">
        <v>40.270000000000003</v>
      </c>
      <c r="E55" s="44">
        <v>85.5</v>
      </c>
      <c r="F55" s="44"/>
      <c r="G55" s="44"/>
      <c r="H55" s="44">
        <v>158.81</v>
      </c>
      <c r="I55" s="44"/>
      <c r="J55" s="44">
        <v>130.38999999999999</v>
      </c>
      <c r="K55" s="44">
        <v>943.05</v>
      </c>
      <c r="L55" s="44">
        <v>12.92</v>
      </c>
      <c r="M55" s="45">
        <v>113.6</v>
      </c>
      <c r="N55" s="45"/>
      <c r="O55" s="45">
        <v>172.42</v>
      </c>
      <c r="P55" s="45">
        <v>24.13</v>
      </c>
      <c r="Q55" s="45">
        <v>63.53</v>
      </c>
      <c r="R55" s="45">
        <v>479.66</v>
      </c>
      <c r="S55" s="45">
        <v>377.92</v>
      </c>
      <c r="T55" s="45">
        <v>31.2</v>
      </c>
      <c r="U55" s="45"/>
      <c r="V55" s="45">
        <v>27.01</v>
      </c>
      <c r="W55" s="45"/>
      <c r="X55" s="45">
        <v>23.8</v>
      </c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2736.1700000000005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6194.9484000000002</v>
      </c>
      <c r="C64" s="53">
        <f t="shared" ref="C64:AG64" si="61">+C15+C23+C31+C39+C47+C48+C49+C50+C51+C52+C53+C54+C55+C56+C57+C58+C59+C60+C61+C62+C63</f>
        <v>6589.69</v>
      </c>
      <c r="D64" s="53">
        <f t="shared" si="61"/>
        <v>4991.8208000000004</v>
      </c>
      <c r="E64" s="53">
        <f t="shared" si="61"/>
        <v>4909.5277999999998</v>
      </c>
      <c r="F64" s="53">
        <f t="shared" si="61"/>
        <v>5221.2274000000007</v>
      </c>
      <c r="G64" s="53">
        <f t="shared" si="61"/>
        <v>3553.33</v>
      </c>
      <c r="H64" s="53">
        <f t="shared" si="61"/>
        <v>4135.7767000000003</v>
      </c>
      <c r="I64" s="53">
        <f t="shared" si="61"/>
        <v>2215.9994999999999</v>
      </c>
      <c r="J64" s="53">
        <f t="shared" si="61"/>
        <v>1641.6938</v>
      </c>
      <c r="K64" s="53">
        <f t="shared" si="61"/>
        <v>2637.0158000000001</v>
      </c>
      <c r="L64" s="53">
        <f t="shared" si="61"/>
        <v>343.52</v>
      </c>
      <c r="M64" s="53">
        <f t="shared" si="61"/>
        <v>3520.5951</v>
      </c>
      <c r="N64" s="53">
        <f t="shared" si="61"/>
        <v>3011.79</v>
      </c>
      <c r="O64" s="53">
        <f t="shared" si="61"/>
        <v>3609.8593999999998</v>
      </c>
      <c r="P64" s="53">
        <f t="shared" si="61"/>
        <v>3916.0598</v>
      </c>
      <c r="Q64" s="53">
        <f t="shared" si="61"/>
        <v>6711.9620000000004</v>
      </c>
      <c r="R64" s="53">
        <f t="shared" si="61"/>
        <v>4812.8042999999998</v>
      </c>
      <c r="S64" s="53">
        <f t="shared" si="61"/>
        <v>4946.6648000000005</v>
      </c>
      <c r="T64" s="53">
        <f t="shared" si="61"/>
        <v>5072.8499999999995</v>
      </c>
      <c r="U64" s="53">
        <f t="shared" si="61"/>
        <v>2267.94</v>
      </c>
      <c r="V64" s="53">
        <f t="shared" si="61"/>
        <v>3694.5200000000004</v>
      </c>
      <c r="W64" s="53">
        <f t="shared" si="61"/>
        <v>841.66000000000008</v>
      </c>
      <c r="X64" s="53">
        <f t="shared" si="61"/>
        <v>1527.048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86368.303600000014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1 N</v>
      </c>
      <c r="N66" s="55" t="str">
        <f t="shared" si="62"/>
        <v>CAJA 2 N</v>
      </c>
      <c r="O66" s="55" t="str">
        <f t="shared" si="62"/>
        <v>CAJA 3 N</v>
      </c>
      <c r="P66" s="55" t="str">
        <f t="shared" si="62"/>
        <v>CAJA 4 N</v>
      </c>
      <c r="Q66" s="55" t="str">
        <f t="shared" si="62"/>
        <v>CAJA 5 N</v>
      </c>
      <c r="R66" s="55" t="str">
        <f t="shared" si="62"/>
        <v>CAJA 6 N</v>
      </c>
      <c r="S66" s="55" t="str">
        <f t="shared" si="62"/>
        <v>CAJA 7 N</v>
      </c>
      <c r="T66" s="55" t="str">
        <f t="shared" si="62"/>
        <v>CAJA 8 N</v>
      </c>
      <c r="U66" s="55" t="str">
        <f t="shared" si="62"/>
        <v>CAJA 9 N</v>
      </c>
      <c r="V66" s="55" t="str">
        <f t="shared" si="62"/>
        <v>CAJA 10 N</v>
      </c>
      <c r="W66" s="55" t="str">
        <f t="shared" si="62"/>
        <v>CAJA 12 N</v>
      </c>
      <c r="X66" s="55" t="str">
        <f t="shared" si="62"/>
        <v>CAJA 14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6144.41</v>
      </c>
      <c r="C67" s="57">
        <f t="shared" ref="C67:L67" si="63">C12</f>
        <v>6567.3</v>
      </c>
      <c r="D67" s="57">
        <f t="shared" si="63"/>
        <v>4988.9399999999996</v>
      </c>
      <c r="E67" s="57">
        <f t="shared" si="63"/>
        <v>4908.7299999999996</v>
      </c>
      <c r="F67" s="57">
        <f t="shared" si="63"/>
        <v>5172.96</v>
      </c>
      <c r="G67" s="57">
        <f t="shared" si="63"/>
        <v>3551.5</v>
      </c>
      <c r="H67" s="57">
        <f t="shared" si="63"/>
        <v>4127.34</v>
      </c>
      <c r="I67" s="57">
        <f t="shared" si="63"/>
        <v>2224.7800000000002</v>
      </c>
      <c r="J67" s="57">
        <f t="shared" si="63"/>
        <v>1638.09</v>
      </c>
      <c r="K67" s="57">
        <f t="shared" si="63"/>
        <v>2647.93</v>
      </c>
      <c r="L67" s="57">
        <f t="shared" si="63"/>
        <v>343.61</v>
      </c>
      <c r="M67" s="57">
        <f t="shared" ref="M67:AG67" si="64">M12</f>
        <v>3518.07</v>
      </c>
      <c r="N67" s="57">
        <f t="shared" si="64"/>
        <v>3010.07</v>
      </c>
      <c r="O67" s="57">
        <f t="shared" si="64"/>
        <v>3592.38</v>
      </c>
      <c r="P67" s="57">
        <f t="shared" si="64"/>
        <v>3913.37</v>
      </c>
      <c r="Q67" s="57">
        <f t="shared" si="64"/>
        <v>6709.87</v>
      </c>
      <c r="R67" s="57">
        <f t="shared" si="64"/>
        <v>4783.18</v>
      </c>
      <c r="S67" s="57">
        <f t="shared" si="64"/>
        <v>4941.28</v>
      </c>
      <c r="T67" s="57">
        <f t="shared" si="64"/>
        <v>5064.4799999999996</v>
      </c>
      <c r="U67" s="57">
        <f t="shared" si="64"/>
        <v>2266.36</v>
      </c>
      <c r="V67" s="57">
        <f t="shared" si="64"/>
        <v>3663.84</v>
      </c>
      <c r="W67" s="57">
        <f t="shared" si="64"/>
        <v>824.3</v>
      </c>
      <c r="X67" s="57">
        <f t="shared" si="64"/>
        <v>1527.41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86130.2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6144.41</v>
      </c>
      <c r="C69" s="59">
        <f t="shared" ref="C69:L69" si="67">+C67+C68</f>
        <v>6567.3</v>
      </c>
      <c r="D69" s="59">
        <f t="shared" si="67"/>
        <v>4988.9399999999996</v>
      </c>
      <c r="E69" s="59">
        <f t="shared" si="67"/>
        <v>4908.7299999999996</v>
      </c>
      <c r="F69" s="59">
        <f t="shared" si="67"/>
        <v>5172.96</v>
      </c>
      <c r="G69" s="59">
        <f t="shared" si="67"/>
        <v>3551.5</v>
      </c>
      <c r="H69" s="59">
        <f t="shared" si="67"/>
        <v>4127.34</v>
      </c>
      <c r="I69" s="59">
        <f t="shared" si="67"/>
        <v>2224.7800000000002</v>
      </c>
      <c r="J69" s="59">
        <f t="shared" si="67"/>
        <v>1638.09</v>
      </c>
      <c r="K69" s="59">
        <f t="shared" si="67"/>
        <v>2647.93</v>
      </c>
      <c r="L69" s="59">
        <f t="shared" si="67"/>
        <v>343.61</v>
      </c>
      <c r="M69" s="59">
        <f t="shared" ref="M69:AG69" si="68">+M67+M68</f>
        <v>3518.07</v>
      </c>
      <c r="N69" s="59">
        <f t="shared" si="68"/>
        <v>3010.07</v>
      </c>
      <c r="O69" s="59">
        <f t="shared" si="68"/>
        <v>3592.38</v>
      </c>
      <c r="P69" s="59">
        <f t="shared" si="68"/>
        <v>3913.37</v>
      </c>
      <c r="Q69" s="59">
        <f t="shared" si="68"/>
        <v>6709.87</v>
      </c>
      <c r="R69" s="59">
        <f t="shared" si="68"/>
        <v>4783.18</v>
      </c>
      <c r="S69" s="59">
        <f t="shared" si="68"/>
        <v>4941.28</v>
      </c>
      <c r="T69" s="59">
        <f t="shared" si="68"/>
        <v>5064.4799999999996</v>
      </c>
      <c r="U69" s="59">
        <f t="shared" si="68"/>
        <v>2266.36</v>
      </c>
      <c r="V69" s="59">
        <f t="shared" si="68"/>
        <v>3663.84</v>
      </c>
      <c r="W69" s="59">
        <f t="shared" si="68"/>
        <v>824.3</v>
      </c>
      <c r="X69" s="59">
        <f t="shared" si="68"/>
        <v>1527.41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86130.2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50.538400000000365</v>
      </c>
      <c r="C70" s="57">
        <f t="shared" si="69"/>
        <v>22.389999999999418</v>
      </c>
      <c r="D70" s="57">
        <f t="shared" si="69"/>
        <v>2.8808000000008178</v>
      </c>
      <c r="E70" s="57">
        <f t="shared" si="69"/>
        <v>0.7978000000002794</v>
      </c>
      <c r="F70" s="57">
        <f t="shared" si="69"/>
        <v>48.267400000000634</v>
      </c>
      <c r="G70" s="57">
        <f t="shared" si="69"/>
        <v>1.8299999999999272</v>
      </c>
      <c r="H70" s="57">
        <f t="shared" si="69"/>
        <v>8.4367000000002008</v>
      </c>
      <c r="I70" s="57">
        <f t="shared" si="69"/>
        <v>-8.780500000000302</v>
      </c>
      <c r="J70" s="57">
        <f t="shared" si="69"/>
        <v>3.603800000000092</v>
      </c>
      <c r="K70" s="57">
        <f t="shared" si="69"/>
        <v>-10.91419999999971</v>
      </c>
      <c r="L70" s="57">
        <f t="shared" si="69"/>
        <v>-9.0000000000031832E-2</v>
      </c>
      <c r="M70" s="57">
        <f t="shared" ref="M70:AG70" si="70">+M64-M69</f>
        <v>2.5250999999998385</v>
      </c>
      <c r="N70" s="57">
        <f t="shared" si="70"/>
        <v>1.7199999999997999</v>
      </c>
      <c r="O70" s="57">
        <f t="shared" si="70"/>
        <v>17.479399999999714</v>
      </c>
      <c r="P70" s="57">
        <f t="shared" si="70"/>
        <v>2.6898000000001048</v>
      </c>
      <c r="Q70" s="57">
        <f t="shared" si="70"/>
        <v>2.092000000000553</v>
      </c>
      <c r="R70" s="57">
        <f t="shared" si="70"/>
        <v>29.624299999999494</v>
      </c>
      <c r="S70" s="57">
        <f t="shared" si="70"/>
        <v>5.3848000000007232</v>
      </c>
      <c r="T70" s="57">
        <f t="shared" si="70"/>
        <v>8.3699999999998909</v>
      </c>
      <c r="U70" s="57">
        <f t="shared" si="70"/>
        <v>1.5799999999999272</v>
      </c>
      <c r="V70" s="57">
        <f t="shared" si="70"/>
        <v>30.680000000000291</v>
      </c>
      <c r="W70" s="57">
        <f t="shared" si="70"/>
        <v>17.360000000000127</v>
      </c>
      <c r="X70" s="57">
        <f t="shared" si="70"/>
        <v>-0.36200000000008004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238.10360000000207</v>
      </c>
    </row>
    <row r="71" spans="1:34" ht="101.25" customHeight="1" x14ac:dyDescent="0.25">
      <c r="A71" s="77" t="s">
        <v>96</v>
      </c>
      <c r="B71" s="14" t="s">
        <v>131</v>
      </c>
      <c r="C71" s="14" t="s">
        <v>132</v>
      </c>
      <c r="D71" s="14"/>
      <c r="E71" s="14"/>
      <c r="F71" s="14" t="s">
        <v>133</v>
      </c>
      <c r="G71" s="14"/>
      <c r="H71" s="14" t="s">
        <v>135</v>
      </c>
      <c r="I71" s="14" t="s">
        <v>136</v>
      </c>
      <c r="J71" s="14"/>
      <c r="K71" s="14" t="s">
        <v>137</v>
      </c>
      <c r="L71" s="14"/>
      <c r="M71" s="29" t="s">
        <v>140</v>
      </c>
      <c r="N71" s="29"/>
      <c r="O71" s="29" t="s">
        <v>141</v>
      </c>
      <c r="P71" s="29"/>
      <c r="Q71" s="29"/>
      <c r="R71" s="29" t="s">
        <v>142</v>
      </c>
      <c r="S71" s="29"/>
      <c r="T71" s="29"/>
      <c r="U71" s="29"/>
      <c r="V71" s="29" t="s">
        <v>143</v>
      </c>
      <c r="W71" s="29" t="s">
        <v>144</v>
      </c>
      <c r="X71" s="29" t="s">
        <v>145</v>
      </c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134</v>
      </c>
      <c r="K72" s="12" t="s">
        <v>138</v>
      </c>
      <c r="AH72" s="47"/>
    </row>
    <row r="73" spans="1:34" x14ac:dyDescent="0.25">
      <c r="K73" s="12" t="s">
        <v>139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4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69</v>
      </c>
      <c r="J11" s="5" t="s">
        <v>54</v>
      </c>
      <c r="K11" s="5" t="s">
        <v>58</v>
      </c>
      <c r="L11" s="5" t="s">
        <v>60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1739.44</v>
      </c>
      <c r="C12" s="26">
        <v>1435.94</v>
      </c>
      <c r="D12" s="26">
        <v>1314.67</v>
      </c>
      <c r="E12" s="26">
        <v>520.14</v>
      </c>
      <c r="F12" s="26">
        <v>1509.73</v>
      </c>
      <c r="G12" s="26">
        <v>1215.3800000000001</v>
      </c>
      <c r="H12" s="26">
        <v>841.47</v>
      </c>
      <c r="I12" s="26">
        <v>1300.32</v>
      </c>
      <c r="J12" s="26">
        <v>3593.01</v>
      </c>
      <c r="K12" s="26">
        <v>3087.74</v>
      </c>
      <c r="L12" s="26">
        <v>3234.89</v>
      </c>
      <c r="M12" s="26">
        <v>3646.69</v>
      </c>
      <c r="N12" s="26">
        <v>2436.98</v>
      </c>
      <c r="O12" s="26">
        <v>2156.66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28033.059999999998</v>
      </c>
      <c r="AI12" s="26">
        <v>28021.24</v>
      </c>
      <c r="AJ12" s="69">
        <f>+AI12-AH12</f>
        <v>-11.819999999996071</v>
      </c>
    </row>
    <row r="13" spans="1:36" ht="19.5" customHeight="1" x14ac:dyDescent="0.25">
      <c r="A13" s="25" t="s">
        <v>117</v>
      </c>
      <c r="B13" s="26"/>
      <c r="C13" s="26">
        <v>18</v>
      </c>
      <c r="D13" s="26"/>
      <c r="E13" s="26"/>
      <c r="F13" s="26">
        <v>0</v>
      </c>
      <c r="G13" s="26"/>
      <c r="H13" s="26"/>
      <c r="I13" s="26"/>
      <c r="J13" s="26"/>
      <c r="K13" s="26"/>
      <c r="L13" s="26">
        <v>18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41.2</v>
      </c>
      <c r="C15" s="23">
        <v>0</v>
      </c>
      <c r="D15" s="23">
        <v>42.5</v>
      </c>
      <c r="E15" s="23">
        <v>59.5</v>
      </c>
      <c r="F15" s="23">
        <v>0</v>
      </c>
      <c r="G15" s="23">
        <v>0</v>
      </c>
      <c r="H15" s="23">
        <v>2.5</v>
      </c>
      <c r="I15" s="23">
        <v>0.5</v>
      </c>
      <c r="J15" s="23">
        <v>120.5</v>
      </c>
      <c r="K15" s="23">
        <v>67</v>
      </c>
      <c r="L15" s="23">
        <v>55</v>
      </c>
      <c r="M15" s="23"/>
      <c r="N15" s="23">
        <v>95</v>
      </c>
      <c r="O15" s="23">
        <v>139.5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623.20000000000005</v>
      </c>
    </row>
    <row r="16" spans="1:36" s="32" customFormat="1" x14ac:dyDescent="0.25">
      <c r="A16" s="30" t="s">
        <v>20</v>
      </c>
      <c r="B16" s="31">
        <v>145</v>
      </c>
      <c r="C16" s="31">
        <v>120</v>
      </c>
      <c r="D16" s="31">
        <v>72</v>
      </c>
      <c r="E16" s="31">
        <v>58</v>
      </c>
      <c r="F16" s="31">
        <v>142</v>
      </c>
      <c r="G16" s="31">
        <v>65</v>
      </c>
      <c r="H16" s="31">
        <v>88</v>
      </c>
      <c r="I16" s="31">
        <v>96</v>
      </c>
      <c r="J16" s="31">
        <v>470</v>
      </c>
      <c r="K16" s="31">
        <v>290</v>
      </c>
      <c r="L16" s="31">
        <v>316</v>
      </c>
      <c r="M16" s="31">
        <v>425</v>
      </c>
      <c r="N16" s="31">
        <v>256</v>
      </c>
      <c r="O16" s="31">
        <v>275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2818</v>
      </c>
      <c r="AJ16" s="70"/>
    </row>
    <row r="17" spans="1:36" s="47" customFormat="1" x14ac:dyDescent="0.25">
      <c r="A17" s="46" t="s">
        <v>27</v>
      </c>
      <c r="B17" s="22">
        <f>B16*$B$8</f>
        <v>656.85</v>
      </c>
      <c r="C17" s="22">
        <f>C16*$B$8</f>
        <v>543.6</v>
      </c>
      <c r="D17" s="22">
        <f t="shared" ref="D17:AG17" si="2">D16*$B$8</f>
        <v>326.16000000000003</v>
      </c>
      <c r="E17" s="22">
        <f t="shared" si="2"/>
        <v>262.74</v>
      </c>
      <c r="F17" s="22">
        <f t="shared" si="2"/>
        <v>643.26</v>
      </c>
      <c r="G17" s="22">
        <f t="shared" si="2"/>
        <v>294.45</v>
      </c>
      <c r="H17" s="22">
        <f t="shared" si="2"/>
        <v>398.64000000000004</v>
      </c>
      <c r="I17" s="22">
        <f t="shared" si="2"/>
        <v>434.88</v>
      </c>
      <c r="J17" s="22">
        <f t="shared" si="2"/>
        <v>2129.1</v>
      </c>
      <c r="K17" s="22">
        <f t="shared" si="2"/>
        <v>1313.7</v>
      </c>
      <c r="L17" s="22">
        <f t="shared" si="2"/>
        <v>1431.48</v>
      </c>
      <c r="M17" s="22">
        <f t="shared" si="2"/>
        <v>1925.25</v>
      </c>
      <c r="N17" s="22">
        <f t="shared" si="2"/>
        <v>1159.68</v>
      </c>
      <c r="O17" s="22">
        <f t="shared" si="2"/>
        <v>1245.75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12765.54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145</v>
      </c>
      <c r="C22" s="20">
        <f t="shared" ref="C22:AG23" si="5">+C16+C18+C20</f>
        <v>120</v>
      </c>
      <c r="D22" s="20">
        <f t="shared" si="5"/>
        <v>72</v>
      </c>
      <c r="E22" s="20">
        <f t="shared" si="5"/>
        <v>58</v>
      </c>
      <c r="F22" s="20">
        <f t="shared" si="5"/>
        <v>142</v>
      </c>
      <c r="G22" s="20">
        <f t="shared" si="5"/>
        <v>65</v>
      </c>
      <c r="H22" s="20">
        <f t="shared" si="5"/>
        <v>88</v>
      </c>
      <c r="I22" s="20">
        <f t="shared" si="5"/>
        <v>96</v>
      </c>
      <c r="J22" s="20">
        <f t="shared" si="5"/>
        <v>470</v>
      </c>
      <c r="K22" s="20">
        <f t="shared" si="5"/>
        <v>290</v>
      </c>
      <c r="L22" s="20">
        <f t="shared" si="5"/>
        <v>316</v>
      </c>
      <c r="M22" s="20">
        <f t="shared" si="5"/>
        <v>425</v>
      </c>
      <c r="N22" s="20">
        <f t="shared" si="5"/>
        <v>256</v>
      </c>
      <c r="O22" s="20">
        <f t="shared" si="5"/>
        <v>275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2818</v>
      </c>
    </row>
    <row r="23" spans="1:36" s="47" customFormat="1" x14ac:dyDescent="0.25">
      <c r="A23" s="48" t="s">
        <v>26</v>
      </c>
      <c r="B23" s="19">
        <f>+B17+B19+B21</f>
        <v>656.85</v>
      </c>
      <c r="C23" s="19">
        <f t="shared" si="5"/>
        <v>543.6</v>
      </c>
      <c r="D23" s="19">
        <f t="shared" si="5"/>
        <v>326.16000000000003</v>
      </c>
      <c r="E23" s="19">
        <f t="shared" si="5"/>
        <v>262.74</v>
      </c>
      <c r="F23" s="19">
        <f t="shared" si="5"/>
        <v>643.26</v>
      </c>
      <c r="G23" s="19">
        <f t="shared" si="5"/>
        <v>294.45</v>
      </c>
      <c r="H23" s="19">
        <f t="shared" si="5"/>
        <v>398.64000000000004</v>
      </c>
      <c r="I23" s="19">
        <f t="shared" si="5"/>
        <v>434.88</v>
      </c>
      <c r="J23" s="19">
        <f t="shared" si="5"/>
        <v>2129.1</v>
      </c>
      <c r="K23" s="19">
        <f t="shared" si="5"/>
        <v>1313.7</v>
      </c>
      <c r="L23" s="19">
        <f t="shared" si="5"/>
        <v>1431.48</v>
      </c>
      <c r="M23" s="19">
        <f t="shared" si="5"/>
        <v>1925.25</v>
      </c>
      <c r="N23" s="19">
        <f t="shared" si="5"/>
        <v>1159.68</v>
      </c>
      <c r="O23" s="19">
        <f t="shared" si="5"/>
        <v>1245.75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12765.54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>
        <v>10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45.300000000000004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45.300000000000004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10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45.300000000000004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45.300000000000004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25.97</v>
      </c>
      <c r="I32" s="36">
        <v>15</v>
      </c>
      <c r="J32" s="36"/>
      <c r="K32" s="36">
        <v>5.5</v>
      </c>
      <c r="L32" s="36"/>
      <c r="M32" s="37">
        <v>20.59</v>
      </c>
      <c r="N32" s="37">
        <v>21.75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88.81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117.64409999999999</v>
      </c>
      <c r="I33" s="22">
        <f t="shared" si="12"/>
        <v>67.95</v>
      </c>
      <c r="J33" s="22">
        <f t="shared" si="12"/>
        <v>0</v>
      </c>
      <c r="K33" s="22">
        <f t="shared" si="12"/>
        <v>24.915000000000003</v>
      </c>
      <c r="L33" s="22">
        <f t="shared" si="12"/>
        <v>0</v>
      </c>
      <c r="M33" s="22">
        <f t="shared" si="12"/>
        <v>93.2727</v>
      </c>
      <c r="N33" s="22">
        <f t="shared" si="12"/>
        <v>98.527500000000003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402.30930000000001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25.97</v>
      </c>
      <c r="I38" s="20">
        <f t="shared" si="15"/>
        <v>15</v>
      </c>
      <c r="J38" s="20">
        <f t="shared" si="15"/>
        <v>0</v>
      </c>
      <c r="K38" s="20">
        <f t="shared" si="15"/>
        <v>5.5</v>
      </c>
      <c r="L38" s="20">
        <f t="shared" si="15"/>
        <v>0</v>
      </c>
      <c r="M38" s="20">
        <f t="shared" si="15"/>
        <v>20.59</v>
      </c>
      <c r="N38" s="20">
        <f t="shared" si="15"/>
        <v>21.75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88.81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117.64409999999999</v>
      </c>
      <c r="I39" s="19">
        <f t="shared" si="15"/>
        <v>67.95</v>
      </c>
      <c r="J39" s="19">
        <f t="shared" si="15"/>
        <v>0</v>
      </c>
      <c r="K39" s="19">
        <f t="shared" si="15"/>
        <v>24.915000000000003</v>
      </c>
      <c r="L39" s="19">
        <f t="shared" si="15"/>
        <v>0</v>
      </c>
      <c r="M39" s="19">
        <f t="shared" si="15"/>
        <v>93.2727</v>
      </c>
      <c r="N39" s="19">
        <f t="shared" si="15"/>
        <v>98.527500000000003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402.30930000000001</v>
      </c>
    </row>
    <row r="40" spans="1:34" x14ac:dyDescent="0.25">
      <c r="A40" s="13" t="s">
        <v>43</v>
      </c>
      <c r="B40" s="36"/>
      <c r="C40" s="36">
        <v>15.85</v>
      </c>
      <c r="D40" s="36"/>
      <c r="E40" s="36"/>
      <c r="F40" s="36"/>
      <c r="G40" s="36"/>
      <c r="H40" s="36"/>
      <c r="I40" s="36">
        <v>11.06</v>
      </c>
      <c r="J40" s="36"/>
      <c r="K40" s="36"/>
      <c r="L40" s="36"/>
      <c r="M40" s="36"/>
      <c r="N40" s="36"/>
      <c r="O40" s="36">
        <v>11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37.909999999999997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71.8005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50.101800000000004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49.830000000000005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171.73230000000001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15.85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11.06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11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37.909999999999997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71.8005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50.101800000000004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49.830000000000005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171.73230000000001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939.69</v>
      </c>
      <c r="C49" s="44">
        <v>737.02</v>
      </c>
      <c r="D49" s="44">
        <v>674.98</v>
      </c>
      <c r="E49" s="44">
        <v>147.66999999999999</v>
      </c>
      <c r="F49" s="44">
        <v>718.55</v>
      </c>
      <c r="G49" s="44">
        <v>751.82</v>
      </c>
      <c r="H49" s="44">
        <v>323.39</v>
      </c>
      <c r="I49" s="44">
        <v>510.33</v>
      </c>
      <c r="J49" s="44">
        <v>1143.1600000000001</v>
      </c>
      <c r="K49" s="44">
        <v>1314.87</v>
      </c>
      <c r="L49" s="44">
        <v>1213.83</v>
      </c>
      <c r="M49" s="45">
        <v>1325.85</v>
      </c>
      <c r="N49" s="45">
        <v>1083.07</v>
      </c>
      <c r="O49" s="45">
        <v>455.71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11339.939999999999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81.94</v>
      </c>
      <c r="C53" s="44">
        <v>151.1</v>
      </c>
      <c r="D53" s="44">
        <v>263.16000000000003</v>
      </c>
      <c r="E53" s="44">
        <v>47.75</v>
      </c>
      <c r="F53" s="44">
        <v>0</v>
      </c>
      <c r="G53" s="44">
        <v>126.19</v>
      </c>
      <c r="H53" s="44">
        <v>0</v>
      </c>
      <c r="I53" s="44">
        <v>230</v>
      </c>
      <c r="J53" s="44">
        <v>154.81</v>
      </c>
      <c r="K53" s="44">
        <v>233.54</v>
      </c>
      <c r="L53" s="44">
        <v>283.86</v>
      </c>
      <c r="M53" s="45">
        <v>116.92</v>
      </c>
      <c r="N53" s="45"/>
      <c r="O53" s="45">
        <v>233.31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1922.58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126.6</v>
      </c>
      <c r="L54" s="44"/>
      <c r="M54" s="45"/>
      <c r="N54" s="45"/>
      <c r="O54" s="45">
        <v>11.77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138.37</v>
      </c>
    </row>
    <row r="55" spans="1:34" x14ac:dyDescent="0.25">
      <c r="A55" s="17" t="s">
        <v>52</v>
      </c>
      <c r="B55" s="44">
        <v>21.2</v>
      </c>
      <c r="C55" s="44"/>
      <c r="D55" s="44">
        <v>12</v>
      </c>
      <c r="E55" s="44">
        <v>0</v>
      </c>
      <c r="F55" s="44">
        <v>181.61</v>
      </c>
      <c r="G55" s="44">
        <v>8.4499999999999993</v>
      </c>
      <c r="H55" s="44"/>
      <c r="I55" s="44">
        <v>27.91</v>
      </c>
      <c r="J55" s="44">
        <v>55.19</v>
      </c>
      <c r="K55" s="44">
        <v>59.23</v>
      </c>
      <c r="L55" s="44">
        <v>267.08</v>
      </c>
      <c r="M55" s="45">
        <v>244.48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877.15000000000009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1740.8800000000003</v>
      </c>
      <c r="C64" s="53">
        <f t="shared" ref="C64:AG64" si="21">+C15+C23+C31+C39+C47+C48+C49+C50+C51+C52+C53+C54+C55+C56+C57+C58+C59+C60+C61+C62+C63</f>
        <v>1503.5204999999999</v>
      </c>
      <c r="D64" s="53">
        <f t="shared" si="21"/>
        <v>1318.8000000000002</v>
      </c>
      <c r="E64" s="53">
        <f t="shared" si="21"/>
        <v>517.66</v>
      </c>
      <c r="F64" s="53">
        <f t="shared" si="21"/>
        <v>1543.42</v>
      </c>
      <c r="G64" s="53">
        <f t="shared" si="21"/>
        <v>1226.2100000000003</v>
      </c>
      <c r="H64" s="53">
        <f t="shared" si="21"/>
        <v>842.17410000000007</v>
      </c>
      <c r="I64" s="53">
        <f t="shared" si="21"/>
        <v>1321.6718000000001</v>
      </c>
      <c r="J64" s="53">
        <f t="shared" si="21"/>
        <v>3602.76</v>
      </c>
      <c r="K64" s="53">
        <f t="shared" si="21"/>
        <v>3139.8549999999996</v>
      </c>
      <c r="L64" s="53">
        <f t="shared" si="21"/>
        <v>3251.25</v>
      </c>
      <c r="M64" s="53">
        <f t="shared" si="21"/>
        <v>3705.7727</v>
      </c>
      <c r="N64" s="53">
        <f t="shared" si="21"/>
        <v>2436.2775000000001</v>
      </c>
      <c r="O64" s="53">
        <f t="shared" si="21"/>
        <v>2135.87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28286.121599999999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6 D</v>
      </c>
      <c r="H66" s="55" t="str">
        <f t="shared" si="22"/>
        <v>CAJA 8 D</v>
      </c>
      <c r="I66" s="55" t="str">
        <f t="shared" si="22"/>
        <v>CAJA 9 D</v>
      </c>
      <c r="J66" s="55" t="str">
        <f t="shared" si="22"/>
        <v>CAJA 1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1739.44</v>
      </c>
      <c r="C67" s="57">
        <f t="shared" ref="C67:L67" si="23">C12</f>
        <v>1435.94</v>
      </c>
      <c r="D67" s="57">
        <f t="shared" si="23"/>
        <v>1314.67</v>
      </c>
      <c r="E67" s="57">
        <f t="shared" si="23"/>
        <v>520.14</v>
      </c>
      <c r="F67" s="57">
        <f t="shared" si="23"/>
        <v>1509.73</v>
      </c>
      <c r="G67" s="57">
        <f t="shared" si="23"/>
        <v>1215.3800000000001</v>
      </c>
      <c r="H67" s="57">
        <f t="shared" si="23"/>
        <v>841.47</v>
      </c>
      <c r="I67" s="57">
        <f t="shared" si="23"/>
        <v>1300.32</v>
      </c>
      <c r="J67" s="57">
        <f t="shared" si="23"/>
        <v>3593.01</v>
      </c>
      <c r="K67" s="57">
        <f t="shared" si="23"/>
        <v>3087.74</v>
      </c>
      <c r="L67" s="57">
        <f t="shared" si="23"/>
        <v>3234.89</v>
      </c>
      <c r="M67" s="57">
        <f t="shared" si="22"/>
        <v>3646.69</v>
      </c>
      <c r="N67" s="57">
        <f t="shared" si="22"/>
        <v>2436.98</v>
      </c>
      <c r="O67" s="57">
        <f t="shared" si="22"/>
        <v>2156.66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28033.059999999998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18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1739.44</v>
      </c>
      <c r="C69" s="59">
        <f t="shared" ref="C69:AG69" si="25">+C67+C68</f>
        <v>1453.94</v>
      </c>
      <c r="D69" s="59">
        <f t="shared" si="25"/>
        <v>1314.67</v>
      </c>
      <c r="E69" s="59">
        <f t="shared" si="25"/>
        <v>520.14</v>
      </c>
      <c r="F69" s="59">
        <f t="shared" si="25"/>
        <v>1509.73</v>
      </c>
      <c r="G69" s="59">
        <f t="shared" si="25"/>
        <v>1215.3800000000001</v>
      </c>
      <c r="H69" s="59">
        <f t="shared" si="25"/>
        <v>841.47</v>
      </c>
      <c r="I69" s="59">
        <f t="shared" si="25"/>
        <v>1300.32</v>
      </c>
      <c r="J69" s="59">
        <f t="shared" si="25"/>
        <v>3593.01</v>
      </c>
      <c r="K69" s="59">
        <f t="shared" si="25"/>
        <v>3087.74</v>
      </c>
      <c r="L69" s="59">
        <f t="shared" si="25"/>
        <v>3252.89</v>
      </c>
      <c r="M69" s="59">
        <f t="shared" si="25"/>
        <v>3646.69</v>
      </c>
      <c r="N69" s="59">
        <f t="shared" si="25"/>
        <v>2436.98</v>
      </c>
      <c r="O69" s="59">
        <f t="shared" si="25"/>
        <v>2156.66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28069.059999999998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1.4400000000002819</v>
      </c>
      <c r="C70" s="57">
        <f t="shared" si="26"/>
        <v>49.580499999999802</v>
      </c>
      <c r="D70" s="57">
        <f t="shared" si="26"/>
        <v>4.1300000000001091</v>
      </c>
      <c r="E70" s="57">
        <f t="shared" si="26"/>
        <v>-2.4800000000000182</v>
      </c>
      <c r="F70" s="57">
        <f t="shared" si="26"/>
        <v>33.690000000000055</v>
      </c>
      <c r="G70" s="57">
        <f t="shared" si="26"/>
        <v>10.830000000000155</v>
      </c>
      <c r="H70" s="57">
        <f t="shared" si="26"/>
        <v>0.70410000000003947</v>
      </c>
      <c r="I70" s="57">
        <f t="shared" si="26"/>
        <v>21.351800000000139</v>
      </c>
      <c r="J70" s="57">
        <f t="shared" si="26"/>
        <v>9.75</v>
      </c>
      <c r="K70" s="57">
        <f t="shared" si="26"/>
        <v>52.114999999999782</v>
      </c>
      <c r="L70" s="57">
        <f t="shared" si="26"/>
        <v>-1.6399999999998727</v>
      </c>
      <c r="M70" s="57">
        <f t="shared" si="26"/>
        <v>59.082699999999932</v>
      </c>
      <c r="N70" s="57">
        <f t="shared" si="26"/>
        <v>-0.70249999999987267</v>
      </c>
      <c r="O70" s="57">
        <f t="shared" si="26"/>
        <v>-20.789999999999964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217.06160000000057</v>
      </c>
    </row>
    <row r="71" spans="1:34" ht="112.5" customHeight="1" x14ac:dyDescent="0.25">
      <c r="A71" s="77" t="s">
        <v>96</v>
      </c>
      <c r="B71" s="14"/>
      <c r="C71" s="14" t="s">
        <v>127</v>
      </c>
      <c r="D71" s="14"/>
      <c r="E71" s="14"/>
      <c r="F71" s="14" t="s">
        <v>128</v>
      </c>
      <c r="G71" s="14" t="s">
        <v>129</v>
      </c>
      <c r="H71" s="14"/>
      <c r="I71" s="14" t="s">
        <v>130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B49" sqref="B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>
        <v>4.53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1521.2</v>
      </c>
      <c r="C12" s="26">
        <v>1349.52</v>
      </c>
      <c r="D12" s="26">
        <v>208.99</v>
      </c>
      <c r="E12" s="26">
        <v>2031.43</v>
      </c>
      <c r="F12" s="26">
        <v>1220.04</v>
      </c>
      <c r="G12" s="26">
        <v>1344.92</v>
      </c>
      <c r="H12" s="26">
        <v>699.79</v>
      </c>
      <c r="I12" s="26">
        <v>2038.86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10414.75</v>
      </c>
      <c r="AI12" s="26">
        <v>10414.74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25.5</v>
      </c>
      <c r="D15" s="23"/>
      <c r="E15" s="23"/>
      <c r="F15" s="23">
        <v>18.5</v>
      </c>
      <c r="G15" s="23"/>
      <c r="H15" s="23">
        <v>18.7</v>
      </c>
      <c r="I15" s="23">
        <v>125.2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187.9</v>
      </c>
    </row>
    <row r="16" spans="1:36" s="32" customFormat="1" x14ac:dyDescent="0.25">
      <c r="A16" s="30" t="s">
        <v>20</v>
      </c>
      <c r="B16" s="31">
        <v>250</v>
      </c>
      <c r="C16" s="31">
        <v>160</v>
      </c>
      <c r="D16" s="31">
        <v>45</v>
      </c>
      <c r="E16" s="31">
        <v>286</v>
      </c>
      <c r="F16" s="31">
        <v>109</v>
      </c>
      <c r="G16" s="31">
        <v>92</v>
      </c>
      <c r="H16" s="31">
        <v>79</v>
      </c>
      <c r="I16" s="31">
        <v>269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1290</v>
      </c>
      <c r="AJ16" s="70"/>
    </row>
    <row r="17" spans="1:36" s="47" customFormat="1" x14ac:dyDescent="0.25">
      <c r="A17" s="46" t="s">
        <v>27</v>
      </c>
      <c r="B17" s="22">
        <f>B16*$B$8</f>
        <v>1132.5</v>
      </c>
      <c r="C17" s="22">
        <f>C16*$B$8</f>
        <v>724.80000000000007</v>
      </c>
      <c r="D17" s="22">
        <f t="shared" ref="D17:AG17" si="2">D16*$B$8</f>
        <v>203.85000000000002</v>
      </c>
      <c r="E17" s="22">
        <f t="shared" si="2"/>
        <v>1295.5800000000002</v>
      </c>
      <c r="F17" s="22">
        <f t="shared" si="2"/>
        <v>493.77000000000004</v>
      </c>
      <c r="G17" s="22">
        <f t="shared" si="2"/>
        <v>416.76000000000005</v>
      </c>
      <c r="H17" s="22">
        <f t="shared" si="2"/>
        <v>357.87</v>
      </c>
      <c r="I17" s="22">
        <f t="shared" si="2"/>
        <v>1218.5700000000002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5843.7000000000007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250</v>
      </c>
      <c r="C22" s="20">
        <f t="shared" ref="C22:AG23" si="5">+C16+C18+C20</f>
        <v>160</v>
      </c>
      <c r="D22" s="20">
        <f t="shared" si="5"/>
        <v>45</v>
      </c>
      <c r="E22" s="20">
        <f t="shared" si="5"/>
        <v>286</v>
      </c>
      <c r="F22" s="20">
        <f t="shared" si="5"/>
        <v>109</v>
      </c>
      <c r="G22" s="20">
        <f t="shared" si="5"/>
        <v>92</v>
      </c>
      <c r="H22" s="20">
        <f t="shared" si="5"/>
        <v>79</v>
      </c>
      <c r="I22" s="20">
        <f t="shared" si="5"/>
        <v>269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1290</v>
      </c>
    </row>
    <row r="23" spans="1:36" s="47" customFormat="1" x14ac:dyDescent="0.25">
      <c r="A23" s="48" t="s">
        <v>26</v>
      </c>
      <c r="B23" s="19">
        <f>+B17+B19+B21</f>
        <v>1132.5</v>
      </c>
      <c r="C23" s="19">
        <f t="shared" si="5"/>
        <v>724.80000000000007</v>
      </c>
      <c r="D23" s="19">
        <f t="shared" si="5"/>
        <v>203.85000000000002</v>
      </c>
      <c r="E23" s="19">
        <f t="shared" si="5"/>
        <v>1295.5800000000002</v>
      </c>
      <c r="F23" s="19">
        <f t="shared" si="5"/>
        <v>493.77000000000004</v>
      </c>
      <c r="G23" s="19">
        <f t="shared" si="5"/>
        <v>416.76000000000005</v>
      </c>
      <c r="H23" s="19">
        <f t="shared" si="5"/>
        <v>357.87</v>
      </c>
      <c r="I23" s="19">
        <f t="shared" si="5"/>
        <v>1218.5700000000002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5843.7000000000007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37.270000000000003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37.270000000000003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168.83310000000003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168.83310000000003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37.270000000000003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37.270000000000003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168.83310000000003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168.83310000000003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191.5</v>
      </c>
      <c r="C49" s="44">
        <v>439.81</v>
      </c>
      <c r="D49" s="44">
        <v>85.01</v>
      </c>
      <c r="E49" s="44">
        <v>328.84</v>
      </c>
      <c r="F49" s="44">
        <v>561.25</v>
      </c>
      <c r="G49" s="44">
        <v>804.7</v>
      </c>
      <c r="H49" s="44">
        <v>197.48</v>
      </c>
      <c r="I49" s="44">
        <v>695.38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3303.97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221.97</v>
      </c>
      <c r="C53" s="44">
        <v>160.9</v>
      </c>
      <c r="D53" s="44">
        <v>7</v>
      </c>
      <c r="E53" s="44">
        <v>261.10000000000002</v>
      </c>
      <c r="F53" s="44">
        <v>120.69</v>
      </c>
      <c r="G53" s="44">
        <v>140.93</v>
      </c>
      <c r="H53" s="44">
        <v>119.43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1032.0200000000002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8.1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8.1</v>
      </c>
    </row>
    <row r="55" spans="1:34" x14ac:dyDescent="0.25">
      <c r="A55" s="17" t="s">
        <v>52</v>
      </c>
      <c r="B55" s="44">
        <v>11.78</v>
      </c>
      <c r="C55" s="44"/>
      <c r="D55" s="44"/>
      <c r="E55" s="44"/>
      <c r="F55" s="44">
        <v>24.42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36.200000000000003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1557.75</v>
      </c>
      <c r="C64" s="53">
        <f t="shared" ref="C64:AG64" si="21">+C15+C23+C31+C39+C47+C48+C49+C50+C51+C52+C53+C54+C55+C56+C57+C58+C59+C60+C61+C62+C63</f>
        <v>1351.0100000000002</v>
      </c>
      <c r="D64" s="53">
        <f t="shared" si="21"/>
        <v>295.86</v>
      </c>
      <c r="E64" s="53">
        <f t="shared" si="21"/>
        <v>2054.3531000000003</v>
      </c>
      <c r="F64" s="53">
        <f t="shared" si="21"/>
        <v>1218.6300000000001</v>
      </c>
      <c r="G64" s="53">
        <f t="shared" si="21"/>
        <v>1362.39</v>
      </c>
      <c r="H64" s="53">
        <f t="shared" si="21"/>
        <v>701.58</v>
      </c>
      <c r="I64" s="53">
        <f t="shared" si="21"/>
        <v>2039.15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10580.723100000001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1521.2</v>
      </c>
      <c r="C67" s="57">
        <f t="shared" ref="C67:L67" si="23">C12</f>
        <v>1349.52</v>
      </c>
      <c r="D67" s="57">
        <f t="shared" si="23"/>
        <v>208.99</v>
      </c>
      <c r="E67" s="57">
        <f t="shared" si="23"/>
        <v>2031.43</v>
      </c>
      <c r="F67" s="57">
        <f t="shared" si="23"/>
        <v>1220.04</v>
      </c>
      <c r="G67" s="57">
        <f t="shared" si="23"/>
        <v>1344.92</v>
      </c>
      <c r="H67" s="57">
        <f t="shared" si="23"/>
        <v>699.79</v>
      </c>
      <c r="I67" s="57">
        <f t="shared" si="23"/>
        <v>2038.86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10414.75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1521.2</v>
      </c>
      <c r="C69" s="59">
        <f t="shared" ref="C69:AG69" si="25">+C67+C68</f>
        <v>1349.52</v>
      </c>
      <c r="D69" s="59">
        <f t="shared" si="25"/>
        <v>208.99</v>
      </c>
      <c r="E69" s="59">
        <f t="shared" si="25"/>
        <v>2031.43</v>
      </c>
      <c r="F69" s="59">
        <f t="shared" si="25"/>
        <v>1220.04</v>
      </c>
      <c r="G69" s="59">
        <f t="shared" si="25"/>
        <v>1344.92</v>
      </c>
      <c r="H69" s="59">
        <f t="shared" si="25"/>
        <v>699.79</v>
      </c>
      <c r="I69" s="59">
        <f t="shared" si="25"/>
        <v>2038.86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10414.75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36.549999999999955</v>
      </c>
      <c r="C70" s="57">
        <f t="shared" si="26"/>
        <v>1.4900000000002365</v>
      </c>
      <c r="D70" s="57">
        <f t="shared" si="26"/>
        <v>86.87</v>
      </c>
      <c r="E70" s="57">
        <f t="shared" si="26"/>
        <v>22.923100000000204</v>
      </c>
      <c r="F70" s="57">
        <f t="shared" si="26"/>
        <v>-1.4099999999998545</v>
      </c>
      <c r="G70" s="57">
        <f t="shared" si="26"/>
        <v>17.470000000000027</v>
      </c>
      <c r="H70" s="57">
        <f t="shared" si="26"/>
        <v>1.7900000000000773</v>
      </c>
      <c r="I70" s="57">
        <f t="shared" si="26"/>
        <v>0.29000000000019099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165.97310000000084</v>
      </c>
    </row>
    <row r="71" spans="1:34" ht="95.25" customHeight="1" x14ac:dyDescent="0.25">
      <c r="A71" s="77" t="s">
        <v>96</v>
      </c>
      <c r="B71" s="14" t="s">
        <v>121</v>
      </c>
      <c r="C71" s="14"/>
      <c r="D71" s="14" t="s">
        <v>122</v>
      </c>
      <c r="E71" s="14" t="s">
        <v>124</v>
      </c>
      <c r="F71" s="14"/>
      <c r="G71" s="14" t="s">
        <v>126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123</v>
      </c>
      <c r="E72" s="15" t="s">
        <v>125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3369.27</v>
      </c>
      <c r="C12" s="26">
        <v>3614.53</v>
      </c>
      <c r="D12" s="26">
        <v>2854.33</v>
      </c>
      <c r="E12" s="26">
        <v>2233.1999999999998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12071.330000000002</v>
      </c>
      <c r="AI12" s="26">
        <v>12071.33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137.5</v>
      </c>
      <c r="C15" s="23">
        <v>239.5</v>
      </c>
      <c r="D15" s="23">
        <v>285.39999999999998</v>
      </c>
      <c r="E15" s="23">
        <v>102.9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765.3</v>
      </c>
    </row>
    <row r="16" spans="1:36" s="32" customFormat="1" x14ac:dyDescent="0.25">
      <c r="A16" s="30" t="s">
        <v>20</v>
      </c>
      <c r="B16" s="31">
        <v>325</v>
      </c>
      <c r="C16" s="31">
        <v>245</v>
      </c>
      <c r="D16" s="31">
        <v>196</v>
      </c>
      <c r="E16" s="31">
        <v>205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971</v>
      </c>
      <c r="AJ16" s="70"/>
    </row>
    <row r="17" spans="1:36" s="47" customFormat="1" x14ac:dyDescent="0.25">
      <c r="A17" s="46" t="s">
        <v>27</v>
      </c>
      <c r="B17" s="22">
        <f>B16*$B$8</f>
        <v>1472.25</v>
      </c>
      <c r="C17" s="22">
        <f>C16*$B$8</f>
        <v>1109.8500000000001</v>
      </c>
      <c r="D17" s="22">
        <f t="shared" ref="D17:AG17" si="2">D16*$B$8</f>
        <v>887.88</v>
      </c>
      <c r="E17" s="22">
        <f t="shared" si="2"/>
        <v>928.65000000000009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4398.630000000001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325</v>
      </c>
      <c r="C22" s="20">
        <f t="shared" ref="C22:AG23" si="5">+C16+C18+C20</f>
        <v>245</v>
      </c>
      <c r="D22" s="20">
        <f t="shared" si="5"/>
        <v>196</v>
      </c>
      <c r="E22" s="20">
        <f t="shared" si="5"/>
        <v>205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971</v>
      </c>
    </row>
    <row r="23" spans="1:36" s="47" customFormat="1" x14ac:dyDescent="0.25">
      <c r="A23" s="48" t="s">
        <v>26</v>
      </c>
      <c r="B23" s="19">
        <f>+B17+B19+B21</f>
        <v>1472.25</v>
      </c>
      <c r="C23" s="19">
        <f t="shared" si="5"/>
        <v>1109.8500000000001</v>
      </c>
      <c r="D23" s="19">
        <f t="shared" si="5"/>
        <v>887.88</v>
      </c>
      <c r="E23" s="19">
        <f t="shared" si="5"/>
        <v>928.65000000000009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4398.630000000001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4.43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4.43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20.067899999999998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20.067899999999998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4.43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4.43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20.067899999999998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20.067899999999998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1101.7</v>
      </c>
      <c r="C49" s="44">
        <v>1119.28</v>
      </c>
      <c r="D49" s="44">
        <v>944.38</v>
      </c>
      <c r="E49" s="44">
        <v>667.93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3833.29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656.61</v>
      </c>
      <c r="C53" s="44">
        <v>1151.6300000000001</v>
      </c>
      <c r="D53" s="44">
        <v>741.27</v>
      </c>
      <c r="E53" s="44">
        <v>437.34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2986.8500000000004</v>
      </c>
    </row>
    <row r="54" spans="1:34" x14ac:dyDescent="0.25">
      <c r="A54" s="17" t="s">
        <v>114</v>
      </c>
      <c r="B54" s="44"/>
      <c r="C54" s="44"/>
      <c r="D54" s="44"/>
      <c r="E54" s="44">
        <v>51.84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51.84</v>
      </c>
    </row>
    <row r="55" spans="1:34" x14ac:dyDescent="0.25">
      <c r="A55" s="17" t="s">
        <v>52</v>
      </c>
      <c r="B55" s="44">
        <v>8.83</v>
      </c>
      <c r="C55" s="44"/>
      <c r="D55" s="44">
        <v>4.5199999999999996</v>
      </c>
      <c r="E55" s="44">
        <v>25.32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38.67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3376.89</v>
      </c>
      <c r="C64" s="53">
        <f t="shared" ref="C64:AG64" si="21">+C15+C23+C31+C39+C47+C48+C49+C50+C51+C52+C53+C54+C55+C56+C57+C58+C59+C60+C61+C62+C63</f>
        <v>3620.26</v>
      </c>
      <c r="D64" s="53">
        <f t="shared" si="21"/>
        <v>2863.45</v>
      </c>
      <c r="E64" s="53">
        <f t="shared" si="21"/>
        <v>2234.0479000000005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12094.6479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3369.27</v>
      </c>
      <c r="C67" s="57">
        <f t="shared" ref="C67:L67" si="23">C12</f>
        <v>3614.53</v>
      </c>
      <c r="D67" s="57">
        <f t="shared" si="23"/>
        <v>2854.33</v>
      </c>
      <c r="E67" s="57">
        <f t="shared" si="23"/>
        <v>2233.1999999999998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12071.330000000002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3369.27</v>
      </c>
      <c r="C69" s="59">
        <f t="shared" ref="C69:AG69" si="25">+C67+C68</f>
        <v>3614.53</v>
      </c>
      <c r="D69" s="59">
        <f t="shared" si="25"/>
        <v>2854.33</v>
      </c>
      <c r="E69" s="59">
        <f t="shared" si="25"/>
        <v>2233.1999999999998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12071.330000000002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7.6199999999998909</v>
      </c>
      <c r="C70" s="57">
        <f t="shared" si="26"/>
        <v>5.7300000000000182</v>
      </c>
      <c r="D70" s="57">
        <f t="shared" si="26"/>
        <v>9.1199999999998909</v>
      </c>
      <c r="E70" s="57">
        <f t="shared" si="26"/>
        <v>0.84790000000066357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23.317900000000463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J27" sqref="AJ2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1112.47</v>
      </c>
      <c r="C12" s="26">
        <v>1256.23</v>
      </c>
      <c r="D12" s="26">
        <v>532.79999999999995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2901.5</v>
      </c>
      <c r="AI12" s="26">
        <v>2901.5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 t="s">
        <v>146</v>
      </c>
      <c r="AJ13" s="69" t="e">
        <f>+AI13-AH13</f>
        <v>#VALUE!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68</v>
      </c>
      <c r="C15" s="23">
        <v>13.9</v>
      </c>
      <c r="D15" s="23">
        <v>35.5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117.4</v>
      </c>
    </row>
    <row r="16" spans="1:36" s="32" customFormat="1" x14ac:dyDescent="0.25">
      <c r="A16" s="30" t="s">
        <v>20</v>
      </c>
      <c r="B16" s="31">
        <v>107</v>
      </c>
      <c r="C16" s="31">
        <v>98</v>
      </c>
      <c r="D16" s="31">
        <v>42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247</v>
      </c>
      <c r="AJ16" s="70"/>
    </row>
    <row r="17" spans="1:36" s="47" customFormat="1" x14ac:dyDescent="0.25">
      <c r="A17" s="46" t="s">
        <v>27</v>
      </c>
      <c r="B17" s="22">
        <f>B16*$B$8</f>
        <v>484.71000000000004</v>
      </c>
      <c r="C17" s="22">
        <f>C16*$B$8</f>
        <v>443.94</v>
      </c>
      <c r="D17" s="22">
        <f t="shared" ref="D17:AG17" si="2">D16*$B$8</f>
        <v>190.26000000000002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1118.9100000000001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107</v>
      </c>
      <c r="C22" s="20">
        <f t="shared" ref="C22:AG23" si="5">+C16+C18+C20</f>
        <v>98</v>
      </c>
      <c r="D22" s="20">
        <f t="shared" si="5"/>
        <v>42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247</v>
      </c>
    </row>
    <row r="23" spans="1:36" s="47" customFormat="1" x14ac:dyDescent="0.25">
      <c r="A23" s="48" t="s">
        <v>26</v>
      </c>
      <c r="B23" s="19">
        <f>+B17+B19+B21</f>
        <v>484.71000000000004</v>
      </c>
      <c r="C23" s="19">
        <f t="shared" si="5"/>
        <v>443.94</v>
      </c>
      <c r="D23" s="19">
        <f t="shared" si="5"/>
        <v>190.26000000000002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1118.9100000000001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8.14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8.14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36.874200000000002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36.874200000000002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8.14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8.14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36.874200000000002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36.874200000000002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458.6</v>
      </c>
      <c r="C49" s="44">
        <v>691.53</v>
      </c>
      <c r="D49" s="44">
        <v>271.52999999999997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1421.66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85.41</v>
      </c>
      <c r="C53" s="44">
        <v>62.68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148.09</v>
      </c>
    </row>
    <row r="54" spans="1:34" x14ac:dyDescent="0.25">
      <c r="A54" s="17" t="s">
        <v>114</v>
      </c>
      <c r="B54" s="44">
        <v>17.350000000000001</v>
      </c>
      <c r="C54" s="44">
        <v>20.97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38.32</v>
      </c>
    </row>
    <row r="55" spans="1:34" x14ac:dyDescent="0.25">
      <c r="A55" s="17" t="s">
        <v>52</v>
      </c>
      <c r="B55" s="44"/>
      <c r="C55" s="44">
        <v>37.71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1114.07</v>
      </c>
      <c r="C64" s="53">
        <f t="shared" ref="C64:AG64" si="21">+C15+C23+C31+C39+C47+C48+C49+C50+C51+C52+C53+C54+C55+C56+C57+C58+C59+C60+C61+C62+C63</f>
        <v>1270.73</v>
      </c>
      <c r="D64" s="53">
        <f t="shared" si="21"/>
        <v>534.16419999999994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2918.9642000000003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1112.47</v>
      </c>
      <c r="C67" s="57">
        <f t="shared" ref="C67:L67" si="23">C12</f>
        <v>1256.23</v>
      </c>
      <c r="D67" s="57">
        <f t="shared" si="23"/>
        <v>532.79999999999995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2901.5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1112.47</v>
      </c>
      <c r="C69" s="59">
        <f t="shared" ref="C69:AG69" si="25">+C67+C68</f>
        <v>1268.23</v>
      </c>
      <c r="D69" s="59">
        <f t="shared" si="25"/>
        <v>532.79999999999995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2913.5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1.5999999999999091</v>
      </c>
      <c r="C70" s="57">
        <f t="shared" si="26"/>
        <v>2.5</v>
      </c>
      <c r="D70" s="57">
        <f t="shared" si="26"/>
        <v>1.3641999999999825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5.4641999999998916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4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517.9</v>
      </c>
      <c r="C12" s="26">
        <v>137.22</v>
      </c>
      <c r="D12" s="26">
        <v>5300.86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5955.98</v>
      </c>
      <c r="AI12" s="26"/>
      <c r="AJ12" s="69">
        <f>+AI12-AH12</f>
        <v>-5955.98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23</v>
      </c>
      <c r="D15" s="23">
        <v>55.2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78.2</v>
      </c>
    </row>
    <row r="16" spans="1:36" s="32" customFormat="1" x14ac:dyDescent="0.25">
      <c r="A16" s="30" t="s">
        <v>20</v>
      </c>
      <c r="B16" s="31">
        <v>32</v>
      </c>
      <c r="C16" s="31">
        <v>8</v>
      </c>
      <c r="D16" s="31">
        <v>557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597</v>
      </c>
      <c r="AJ16" s="70"/>
    </row>
    <row r="17" spans="1:36" s="47" customFormat="1" x14ac:dyDescent="0.25">
      <c r="A17" s="46" t="s">
        <v>27</v>
      </c>
      <c r="B17" s="22">
        <f>B16*$B$8</f>
        <v>146.88</v>
      </c>
      <c r="C17" s="22">
        <f>C16*$B$8</f>
        <v>36.72</v>
      </c>
      <c r="D17" s="22">
        <f t="shared" ref="D17:AG17" si="2">D16*$B$8</f>
        <v>2556.63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2740.23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</v>
      </c>
      <c r="C22" s="20">
        <f t="shared" ref="C22:AG23" si="5">+C16+C18+C20</f>
        <v>8</v>
      </c>
      <c r="D22" s="20">
        <f t="shared" si="5"/>
        <v>557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597</v>
      </c>
    </row>
    <row r="23" spans="1:36" s="47" customFormat="1" x14ac:dyDescent="0.25">
      <c r="A23" s="48" t="s">
        <v>26</v>
      </c>
      <c r="B23" s="19">
        <f>+B17+B19+B21</f>
        <v>146.88</v>
      </c>
      <c r="C23" s="19">
        <f t="shared" si="5"/>
        <v>36.72</v>
      </c>
      <c r="D23" s="19">
        <f t="shared" si="5"/>
        <v>2556.63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2740.23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11.5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11.5</v>
      </c>
    </row>
    <row r="33" spans="1:34" s="47" customFormat="1" x14ac:dyDescent="0.25">
      <c r="A33" s="46" t="s">
        <v>35</v>
      </c>
      <c r="B33" s="22">
        <f>B32*$B$8</f>
        <v>52.784999999999997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52.784999999999997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11.5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11.5</v>
      </c>
    </row>
    <row r="39" spans="1:34" s="47" customFormat="1" x14ac:dyDescent="0.25">
      <c r="A39" s="48" t="s">
        <v>42</v>
      </c>
      <c r="B39" s="19">
        <f>+B33+B35+B37</f>
        <v>52.784999999999997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52.784999999999997</v>
      </c>
    </row>
    <row r="40" spans="1:34" x14ac:dyDescent="0.25">
      <c r="A40" s="13" t="s">
        <v>43</v>
      </c>
      <c r="B40" s="36"/>
      <c r="C40" s="36"/>
      <c r="D40" s="36">
        <v>50.3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50.3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230.87699999999998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230.87699999999998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50.3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50.3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230.87699999999998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230.87699999999998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201.84</v>
      </c>
      <c r="C49" s="44">
        <v>21.13</v>
      </c>
      <c r="D49" s="44">
        <v>2345.41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2568.3799999999997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118.06</v>
      </c>
      <c r="C53" s="44"/>
      <c r="D53" s="44">
        <v>129.15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247.21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56.45</v>
      </c>
      <c r="D55" s="44">
        <v>6.88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63.330000000000005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519.56500000000005</v>
      </c>
      <c r="C64" s="53">
        <f t="shared" ref="C64:AG64" si="21">+C15+C23+C31+C39+C47+C48+C49+C50+C51+C52+C53+C54+C55+C56+C57+C58+C59+C60+C61+C62+C63</f>
        <v>137.30000000000001</v>
      </c>
      <c r="D64" s="53">
        <f t="shared" si="21"/>
        <v>5324.1469999999999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5981.0119999999997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517.9</v>
      </c>
      <c r="C67" s="57">
        <f t="shared" ref="C67:L67" si="23">C12</f>
        <v>137.22</v>
      </c>
      <c r="D67" s="57">
        <f t="shared" si="23"/>
        <v>5300.86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5955.98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517.9</v>
      </c>
      <c r="C69" s="59">
        <f t="shared" ref="C69:AG69" si="25">+C67+C68</f>
        <v>137.22</v>
      </c>
      <c r="D69" s="59">
        <f t="shared" si="25"/>
        <v>5300.86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5955.98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1.6650000000000773</v>
      </c>
      <c r="C70" s="57">
        <f t="shared" si="26"/>
        <v>8.0000000000012506E-2</v>
      </c>
      <c r="D70" s="57">
        <f t="shared" si="26"/>
        <v>23.287000000000262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25.032000000000352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65" sqref="AI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1381.01</v>
      </c>
      <c r="C12" s="26">
        <v>2780.64</v>
      </c>
      <c r="D12" s="26">
        <v>1720.22</v>
      </c>
      <c r="E12" s="26">
        <v>1867.16</v>
      </c>
      <c r="F12" s="26">
        <v>2216.5300000000002</v>
      </c>
      <c r="G12" s="26">
        <v>1969.98</v>
      </c>
      <c r="H12" s="26">
        <v>2127.1799999999998</v>
      </c>
      <c r="I12" s="26">
        <v>2279.61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16342.33</v>
      </c>
      <c r="AI12" s="26">
        <v>16342.32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30.5</v>
      </c>
      <c r="C15" s="23">
        <v>20.5</v>
      </c>
      <c r="D15" s="23">
        <v>204.7</v>
      </c>
      <c r="E15" s="23">
        <v>91.5</v>
      </c>
      <c r="F15" s="23">
        <v>212.8</v>
      </c>
      <c r="G15" s="23">
        <v>59.5</v>
      </c>
      <c r="H15" s="23">
        <v>224</v>
      </c>
      <c r="I15" s="23">
        <v>105.6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949.1</v>
      </c>
    </row>
    <row r="16" spans="1:36" s="32" customFormat="1" x14ac:dyDescent="0.25">
      <c r="A16" s="30" t="s">
        <v>20</v>
      </c>
      <c r="B16" s="31">
        <v>119</v>
      </c>
      <c r="C16" s="31">
        <v>306</v>
      </c>
      <c r="D16" s="31">
        <v>146</v>
      </c>
      <c r="E16" s="31">
        <v>115</v>
      </c>
      <c r="F16" s="31">
        <v>191</v>
      </c>
      <c r="G16" s="31">
        <v>227</v>
      </c>
      <c r="H16" s="31">
        <v>206</v>
      </c>
      <c r="I16" s="31">
        <v>315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1625</v>
      </c>
      <c r="AJ16" s="70"/>
    </row>
    <row r="17" spans="1:36" s="47" customFormat="1" x14ac:dyDescent="0.25">
      <c r="A17" s="46" t="s">
        <v>27</v>
      </c>
      <c r="B17" s="22">
        <f>B16*$B$8</f>
        <v>539.07000000000005</v>
      </c>
      <c r="C17" s="22">
        <f>C16*$B$8</f>
        <v>1386.18</v>
      </c>
      <c r="D17" s="22">
        <f t="shared" ref="D17:AG17" si="2">D16*$B$8</f>
        <v>661.38</v>
      </c>
      <c r="E17" s="22">
        <f t="shared" si="2"/>
        <v>520.95000000000005</v>
      </c>
      <c r="F17" s="22">
        <f t="shared" si="2"/>
        <v>865.23</v>
      </c>
      <c r="G17" s="22">
        <f t="shared" si="2"/>
        <v>1028.31</v>
      </c>
      <c r="H17" s="22">
        <f t="shared" si="2"/>
        <v>933.18000000000006</v>
      </c>
      <c r="I17" s="22">
        <f t="shared" si="2"/>
        <v>1426.95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7361.25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119</v>
      </c>
      <c r="C22" s="20">
        <f t="shared" ref="C22:AG23" si="5">+C16+C18+C20</f>
        <v>306</v>
      </c>
      <c r="D22" s="20">
        <f t="shared" si="5"/>
        <v>146</v>
      </c>
      <c r="E22" s="20">
        <f t="shared" si="5"/>
        <v>115</v>
      </c>
      <c r="F22" s="20">
        <f t="shared" si="5"/>
        <v>191</v>
      </c>
      <c r="G22" s="20">
        <f t="shared" si="5"/>
        <v>227</v>
      </c>
      <c r="H22" s="20">
        <f t="shared" si="5"/>
        <v>206</v>
      </c>
      <c r="I22" s="20">
        <f t="shared" si="5"/>
        <v>315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1625</v>
      </c>
    </row>
    <row r="23" spans="1:36" s="47" customFormat="1" x14ac:dyDescent="0.25">
      <c r="A23" s="48" t="s">
        <v>26</v>
      </c>
      <c r="B23" s="19">
        <f>+B17+B19+B21</f>
        <v>539.07000000000005</v>
      </c>
      <c r="C23" s="19">
        <f t="shared" si="5"/>
        <v>1386.18</v>
      </c>
      <c r="D23" s="19">
        <f t="shared" si="5"/>
        <v>661.38</v>
      </c>
      <c r="E23" s="19">
        <f t="shared" si="5"/>
        <v>520.95000000000005</v>
      </c>
      <c r="F23" s="19">
        <f t="shared" si="5"/>
        <v>865.23</v>
      </c>
      <c r="G23" s="19">
        <f t="shared" si="5"/>
        <v>1028.31</v>
      </c>
      <c r="H23" s="19">
        <f t="shared" si="5"/>
        <v>933.18000000000006</v>
      </c>
      <c r="I23" s="19">
        <f t="shared" si="5"/>
        <v>1426.95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7361.25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15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67.95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67.95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15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67.95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67.95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518.27</v>
      </c>
      <c r="C49" s="44"/>
      <c r="D49" s="44"/>
      <c r="E49" s="44">
        <v>1162.95</v>
      </c>
      <c r="F49" s="44">
        <v>889.97</v>
      </c>
      <c r="G49" s="44"/>
      <c r="H49" s="44"/>
      <c r="I49" s="44">
        <v>684.92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3256.11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1129.81</v>
      </c>
      <c r="D52" s="44">
        <v>703.98</v>
      </c>
      <c r="E52" s="44"/>
      <c r="F52" s="44"/>
      <c r="G52" s="44">
        <v>734.58</v>
      </c>
      <c r="H52" s="44">
        <v>854.27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3422.64</v>
      </c>
    </row>
    <row r="53" spans="1:34" x14ac:dyDescent="0.25">
      <c r="A53" s="17" t="s">
        <v>18</v>
      </c>
      <c r="B53" s="44">
        <v>295.27</v>
      </c>
      <c r="C53" s="44">
        <v>248.77</v>
      </c>
      <c r="D53" s="44">
        <v>151.57</v>
      </c>
      <c r="E53" s="44"/>
      <c r="F53" s="44">
        <v>116.44</v>
      </c>
      <c r="G53" s="44">
        <v>152.08000000000001</v>
      </c>
      <c r="H53" s="44">
        <v>116.37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1080.5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94.05</v>
      </c>
      <c r="F55" s="44">
        <v>134.86000000000001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228.91000000000003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1383.1100000000001</v>
      </c>
      <c r="C64" s="53">
        <f t="shared" ref="C64:AG64" si="21">+C15+C23+C31+C39+C47+C48+C49+C50+C51+C52+C53+C54+C55+C56+C57+C58+C59+C60+C61+C62+C63</f>
        <v>2785.2599999999998</v>
      </c>
      <c r="D64" s="53">
        <f t="shared" si="21"/>
        <v>1721.6299999999999</v>
      </c>
      <c r="E64" s="53">
        <f t="shared" si="21"/>
        <v>1869.45</v>
      </c>
      <c r="F64" s="53">
        <f t="shared" si="21"/>
        <v>2219.3000000000002</v>
      </c>
      <c r="G64" s="53">
        <f t="shared" si="21"/>
        <v>1974.4699999999998</v>
      </c>
      <c r="H64" s="53">
        <f t="shared" si="21"/>
        <v>2127.8200000000002</v>
      </c>
      <c r="I64" s="53">
        <f t="shared" si="21"/>
        <v>2285.42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16366.46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1381.01</v>
      </c>
      <c r="C67" s="57">
        <f t="shared" ref="C67:L67" si="23">C12</f>
        <v>2780.64</v>
      </c>
      <c r="D67" s="57">
        <f t="shared" si="23"/>
        <v>1720.22</v>
      </c>
      <c r="E67" s="57">
        <f t="shared" si="23"/>
        <v>1867.16</v>
      </c>
      <c r="F67" s="57">
        <f t="shared" si="23"/>
        <v>2216.5300000000002</v>
      </c>
      <c r="G67" s="57">
        <f t="shared" si="23"/>
        <v>1969.98</v>
      </c>
      <c r="H67" s="57">
        <f t="shared" si="23"/>
        <v>2127.1799999999998</v>
      </c>
      <c r="I67" s="57">
        <f t="shared" si="23"/>
        <v>2279.61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16342.33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1381.01</v>
      </c>
      <c r="C69" s="59">
        <f t="shared" ref="C69:AG69" si="25">+C67+C68</f>
        <v>2780.64</v>
      </c>
      <c r="D69" s="59">
        <f t="shared" si="25"/>
        <v>1720.22</v>
      </c>
      <c r="E69" s="59">
        <f t="shared" si="25"/>
        <v>1867.16</v>
      </c>
      <c r="F69" s="59">
        <f t="shared" si="25"/>
        <v>2216.5300000000002</v>
      </c>
      <c r="G69" s="59">
        <f t="shared" si="25"/>
        <v>1969.98</v>
      </c>
      <c r="H69" s="59">
        <f t="shared" si="25"/>
        <v>2127.1799999999998</v>
      </c>
      <c r="I69" s="59">
        <f t="shared" si="25"/>
        <v>2279.61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16342.33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2.1000000000001364</v>
      </c>
      <c r="C70" s="57">
        <f t="shared" si="26"/>
        <v>4.6199999999998909</v>
      </c>
      <c r="D70" s="57">
        <f t="shared" si="26"/>
        <v>1.4099999999998545</v>
      </c>
      <c r="E70" s="57">
        <f t="shared" si="26"/>
        <v>2.2899999999999636</v>
      </c>
      <c r="F70" s="57">
        <f t="shared" si="26"/>
        <v>2.7699999999999818</v>
      </c>
      <c r="G70" s="57">
        <f t="shared" si="26"/>
        <v>4.4899999999997817</v>
      </c>
      <c r="H70" s="57">
        <f t="shared" si="26"/>
        <v>0.64000000000032742</v>
      </c>
      <c r="I70" s="57">
        <f t="shared" si="26"/>
        <v>5.8099999999999454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24.129999999999882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2022-02-14T15:09:46Z</dcterms:modified>
</cp:coreProperties>
</file>