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FEBRERO 2022\"/>
    </mc:Choice>
  </mc:AlternateContent>
  <bookViews>
    <workbookView xWindow="0" yWindow="0" windowWidth="15360" windowHeight="7650" firstSheet="5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A25" i="151"/>
  <c r="Z25" i="151"/>
  <c r="Y25" i="151"/>
  <c r="X25" i="151"/>
  <c r="W25" i="151"/>
  <c r="V25" i="151"/>
  <c r="U25" i="151"/>
  <c r="T25" i="151"/>
  <c r="S25" i="151"/>
  <c r="R25" i="151"/>
  <c r="Q25" i="151"/>
  <c r="P25" i="151"/>
  <c r="O25" i="151"/>
  <c r="N25" i="151"/>
  <c r="M25" i="151"/>
  <c r="L25" i="151"/>
  <c r="K25" i="151"/>
  <c r="J25" i="151"/>
  <c r="I25" i="151"/>
  <c r="H25" i="151"/>
  <c r="G25" i="151"/>
  <c r="F25" i="151"/>
  <c r="E25" i="151"/>
  <c r="D25" i="15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C69" i="149" l="1"/>
  <c r="D31" i="149"/>
  <c r="L31" i="149"/>
  <c r="T31" i="149"/>
  <c r="AB31" i="149"/>
  <c r="D31" i="150"/>
  <c r="L31" i="150"/>
  <c r="T31" i="150"/>
  <c r="AB31" i="150"/>
  <c r="H31" i="151"/>
  <c r="P31" i="151"/>
  <c r="X31" i="151"/>
  <c r="AF31" i="151"/>
  <c r="H31" i="149"/>
  <c r="P31" i="149"/>
  <c r="X31" i="149"/>
  <c r="AF31" i="149"/>
  <c r="H31" i="150"/>
  <c r="P31" i="150"/>
  <c r="X31" i="150"/>
  <c r="AF31" i="150"/>
  <c r="D31" i="151"/>
  <c r="L31" i="151"/>
  <c r="T31" i="151"/>
  <c r="AB31" i="151"/>
  <c r="B39" i="152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E64" i="151" l="1"/>
  <c r="AE70" i="151" s="1"/>
  <c r="W64" i="151"/>
  <c r="W70" i="151" s="1"/>
  <c r="O64" i="151"/>
  <c r="O70" i="151" s="1"/>
  <c r="G64" i="151"/>
  <c r="G70" i="151" s="1"/>
  <c r="AH23" i="151"/>
  <c r="H11" i="145" s="1"/>
  <c r="AC64" i="150"/>
  <c r="AC70" i="150" s="1"/>
  <c r="U64" i="150"/>
  <c r="U70" i="150" s="1"/>
  <c r="M64" i="150"/>
  <c r="M70" i="150" s="1"/>
  <c r="E64" i="150"/>
  <c r="E70" i="150" s="1"/>
  <c r="AH23" i="149"/>
  <c r="F11" i="145" s="1"/>
  <c r="B64" i="150"/>
  <c r="B70" i="150" s="1"/>
  <c r="B64" i="149"/>
  <c r="B70" i="149" s="1"/>
  <c r="AA64" i="15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X39" i="40" s="1"/>
  <c r="Y35" i="40"/>
  <c r="Z35" i="40"/>
  <c r="AA35" i="40"/>
  <c r="AB35" i="40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Z39" i="40"/>
  <c r="AB39" i="40"/>
  <c r="AD39" i="40"/>
  <c r="T41" i="40"/>
  <c r="U41" i="40"/>
  <c r="V41" i="40"/>
  <c r="W41" i="40"/>
  <c r="W47" i="40" s="1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W39" i="40" l="1"/>
  <c r="AE39" i="40"/>
  <c r="AA39" i="40"/>
  <c r="AD23" i="40"/>
  <c r="AD64" i="40" s="1"/>
  <c r="AD70" i="40" s="1"/>
  <c r="Z23" i="40"/>
  <c r="V23" i="40"/>
  <c r="AD47" i="40"/>
  <c r="Z47" i="40"/>
  <c r="Z64" i="40" s="1"/>
  <c r="Z70" i="40" s="1"/>
  <c r="V47" i="40"/>
  <c r="AG39" i="40"/>
  <c r="AC39" i="40"/>
  <c r="Y39" i="40"/>
  <c r="Y64" i="40" s="1"/>
  <c r="Y70" i="40" s="1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AB64" i="40" s="1"/>
  <c r="AB70" i="40" s="1"/>
  <c r="Z31" i="40"/>
  <c r="X31" i="40"/>
  <c r="X64" i="40" s="1"/>
  <c r="X70" i="40" s="1"/>
  <c r="V31" i="40"/>
  <c r="T31" i="40"/>
  <c r="T64" i="40" s="1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V64" i="40"/>
  <c r="V70" i="40" s="1"/>
  <c r="B67" i="40"/>
  <c r="B22" i="40"/>
  <c r="M33" i="40"/>
  <c r="N33" i="40"/>
  <c r="O33" i="40"/>
  <c r="O39" i="40" s="1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H69" i="40" s="1"/>
  <c r="I67" i="40"/>
  <c r="J67" i="40"/>
  <c r="K67" i="40"/>
  <c r="L67" i="40"/>
  <c r="L69" i="40" s="1"/>
  <c r="C68" i="40"/>
  <c r="C69" i="40" s="1"/>
  <c r="D68" i="40"/>
  <c r="E68" i="40"/>
  <c r="F68" i="40"/>
  <c r="G68" i="40"/>
  <c r="H68" i="40"/>
  <c r="I68" i="40"/>
  <c r="J68" i="40"/>
  <c r="K68" i="40"/>
  <c r="L68" i="40"/>
  <c r="B68" i="40"/>
  <c r="C17" i="40"/>
  <c r="AE64" i="40" l="1"/>
  <c r="AE70" i="40" s="1"/>
  <c r="AF64" i="40"/>
  <c r="AF70" i="40" s="1"/>
  <c r="D69" i="40"/>
  <c r="P47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AH69" i="40" l="1"/>
  <c r="S64" i="40"/>
  <c r="S70" i="40" s="1"/>
  <c r="Q64" i="40"/>
  <c r="Q70" i="40" s="1"/>
  <c r="N64" i="40"/>
  <c r="N70" i="40" s="1"/>
  <c r="C41" i="40"/>
  <c r="D41" i="40"/>
  <c r="E41" i="40"/>
  <c r="E47" i="40" s="1"/>
  <c r="F41" i="40"/>
  <c r="G41" i="40"/>
  <c r="G47" i="40" s="1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F39" i="40" s="1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K31" i="40"/>
  <c r="C38" i="40"/>
  <c r="D38" i="40"/>
  <c r="E38" i="40"/>
  <c r="F38" i="40"/>
  <c r="G38" i="40"/>
  <c r="H38" i="40"/>
  <c r="I38" i="40"/>
  <c r="J38" i="40"/>
  <c r="K38" i="40"/>
  <c r="L38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I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<sst xmlns="http://schemas.openxmlformats.org/spreadsheetml/2006/main" count="790" uniqueCount="155">
  <si>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</si>
  <si>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</si>
  <si>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</si>
  <si>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</si>
  <si>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</si>
  <si>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</si>
  <si>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</si>
  <si>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</si>
  <si>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</si>
  <si>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</si>
  <si>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</si>
  <si>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</si>
  <si>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</si>
  <si>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</si>
  <si>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</si>
  <si>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</si>
  <si>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</si>
  <si>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</si>
  <si>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</si>
  <si>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</si>
  <si>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</si>
  <si>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</si>
  <si>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</si>
  <si>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</si>
  <si>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</si>
  <si>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</si>
  <si>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</si>
  <si>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</si>
  <si>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</si>
  <si>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</si>
  <si>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</si>
  <si>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</si>
  <si>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</si>
  <si>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</si>
  <si>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</si>
  <si>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</si>
  <si>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</si>
  <si>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</si>
  <si>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</si>
  <si>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</si>
  <si>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</si>
  <si>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</si>
  <si>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</si>
  <si>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</si>
  <si>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</si>
  <si>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</si>
  <si>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</si>
  <si>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</si>
  <si>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</si>
  <si>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</si>
  <si>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</si>
  <si>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</si>
  <si>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</si>
  <si>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</si>
  <si>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</si>
  <si>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</si>
  <si>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</si>
  <si>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</si>
  <si>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</si>
  <si>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</si>
  <si>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</si>
  <si>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</si>
  <si>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</si>
  <si>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</si>
  <si>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</si>
  <si>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</si>
  <si>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</si>
  <si>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</si>
  <si>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</si>
  <si>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</si>
  <si>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</si>
  <si>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</si>
  <si>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</si>
  <si>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</si>
  <si>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</si>
  <si>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</si>
  <si>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</si>
  <si>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</si>
  <si>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</si>
  <si>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</si>
  <si>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</si>
  <si>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</si>
  <si>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</si>
  <si>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</si>
  <si>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</si>
  <si>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</si>
  <si>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</si>
  <si>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</si>
  <si>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</si>
  <si>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</si>
  <si>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</si>
  <si>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</si>
  <si>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</si>
  <si>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</si>
  <si>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</si>
  <si>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</si>
  <si>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</si>
  <si>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</si>
  <si>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</si>
  <si>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</si>
  <si>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</si>
  <si>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</si>
  <si>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</si>
  <si>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</si>
  <si>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</si>
  <si>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</si>
  <si>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</si>
  <si>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</si>
  <si>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</si>
  <si>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</si>
  <si>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</si>
  <si>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</si>
  <si>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</si>
  <si>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</si>
  <si>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</si>
  <si>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</si>
  <si>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</si>
  <si>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</si>
  <si>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</si>
  <si>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</si>
  <si>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</si>
  <si>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12.00periodico</t>
  </si>
  <si>
    <t>en elsistema se</t>
  </si>
  <si>
    <t>demas</t>
  </si>
  <si>
    <t>cargaron 21.00</t>
  </si>
  <si>
    <t>61.50f/c</t>
  </si>
  <si>
    <t>23.80f/c</t>
  </si>
  <si>
    <t>6.50f/c</t>
  </si>
  <si>
    <t>faltante de 5$</t>
  </si>
  <si>
    <t>en el sistema no se</t>
  </si>
  <si>
    <t>cargo el efectivo</t>
  </si>
  <si>
    <t>70.80f/c</t>
  </si>
  <si>
    <t>5.40f/c</t>
  </si>
  <si>
    <t>efectivo</t>
  </si>
  <si>
    <t>19.20f/c</t>
  </si>
  <si>
    <t>en elsistema no se</t>
  </si>
  <si>
    <t>cargaron los dolares</t>
  </si>
  <si>
    <t>mal registro 2$</t>
  </si>
  <si>
    <t>30.50f/c</t>
  </si>
  <si>
    <t>82.50f/c</t>
  </si>
  <si>
    <t>mal registro de 4$</t>
  </si>
  <si>
    <t>nota a credito 3$</t>
  </si>
  <si>
    <t>f/c6.00</t>
  </si>
  <si>
    <t>26.00f/c</t>
  </si>
  <si>
    <t>18.00f/c</t>
  </si>
  <si>
    <t>5.00f/c</t>
  </si>
  <si>
    <t>41.50f/c</t>
  </si>
  <si>
    <t>sobrante es de</t>
  </si>
  <si>
    <t>caja 10 y 12</t>
  </si>
  <si>
    <t xml:space="preserve">faltante es sobrante </t>
  </si>
  <si>
    <t>de caja 09</t>
  </si>
  <si>
    <t>faltante es el sobrante</t>
  </si>
  <si>
    <t>19.50F/C</t>
  </si>
  <si>
    <t>58.50F/C</t>
  </si>
  <si>
    <t>42.70F/C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</si>
</sst>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14" fontId="7" fillId="0" borderId="5" xfId="0" applyNumberFormat="1" applyFont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105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70096.28</v>
      </c>
      <c r="C2" s="43">
        <f>MODELO!AH12</f>
        <v>24356.93</v>
      </c>
      <c r="D2" s="43">
        <f>EXQUISITECES!AH12</f>
        <v>12454.42</v>
      </c>
      <c r="E2" s="43">
        <f>HOYADA!AH12</f>
        <v>8952.36</v>
      </c>
      <c r="F2" s="43">
        <f>FARMASTOP!AH12</f>
        <v>1430.27</v>
      </c>
      <c r="G2" s="43">
        <f>BOCAS!AH12</f>
        <v>4017.81</v>
      </c>
      <c r="H2" s="43">
        <f>LAGUNETICA!AH12</f>
        <v>14753.849999999999</v>
      </c>
      <c r="I2" s="43">
        <f>SANANTONIO!AH12</f>
        <v>0</v>
      </c>
      <c r="J2" s="43">
        <f>SUM(B2:I2)</f>
        <v>136061.91999999998</v>
      </c>
    </row>
    <row r="3" spans="1:10" x14ac:dyDescent="0.25">
      <c r="A3" s="46" t="s">
        <v>0</v>
      </c>
      <c r="B3" s="43">
        <f>AUTOMERCADO!AH15</f>
        <v>555.5</v>
      </c>
      <c r="C3" s="43">
        <f>MODELO!AH15</f>
        <v>567.6</v>
      </c>
      <c r="D3" s="43">
        <f>EXQUISITECES!AH15</f>
        <v>168.2</v>
      </c>
      <c r="E3" s="43">
        <f>HOYADA!AH15</f>
        <v>840.7</v>
      </c>
      <c r="F3" s="43">
        <f>FARMASTOP!AH15</f>
        <v>17</v>
      </c>
      <c r="G3" s="43">
        <f>BOCAS!AH15</f>
        <v>28.5</v>
      </c>
      <c r="H3" s="43">
        <f>LAGUNETICA!AH15</f>
        <v>637.65</v>
      </c>
      <c r="I3" s="43">
        <f>SANANTONIO!AH15</f>
        <v>0</v>
      </c>
      <c r="J3" s="43">
        <f t="shared" ref="J3:J52" si="0">SUM(B3:I3)</f>
        <v>2815.15</v>
      </c>
    </row>
    <row r="4" spans="1:10" x14ac:dyDescent="0.25">
      <c r="A4" s="73" t="s">
        <v>20</v>
      </c>
      <c r="B4" s="43">
        <f>AUTOMERCADO!AH16</f>
        <v>9324</v>
      </c>
      <c r="C4" s="43">
        <f>MODELO!AH16</f>
        <v>2722</v>
      </c>
      <c r="D4" s="43">
        <f>EXQUISITECES!AH16</f>
        <v>1738</v>
      </c>
      <c r="E4" s="43">
        <f>HOYADA!AH16</f>
        <v>801</v>
      </c>
      <c r="F4" s="43">
        <f>FARMASTOP!AH16</f>
        <v>165</v>
      </c>
      <c r="G4" s="43">
        <f>BOCAS!AH16</f>
        <v>543</v>
      </c>
      <c r="H4" s="43">
        <f>LAGUNETICA!AH16</f>
        <v>1789</v>
      </c>
      <c r="I4" s="43">
        <f>SANANTONIO!AH16</f>
        <v>0</v>
      </c>
      <c r="J4" s="43">
        <f t="shared" si="0"/>
        <v>17082</v>
      </c>
    </row>
    <row r="5" spans="1:10" x14ac:dyDescent="0.25">
      <c r="A5" s="46" t="s">
        <v>27</v>
      </c>
      <c r="B5" s="43">
        <f>AUTOMERCADO!AH17</f>
        <v>42237.720000000016</v>
      </c>
      <c r="C5" s="43">
        <f>MODELO!AH17</f>
        <v>12330.659999999996</v>
      </c>
      <c r="D5" s="43">
        <f>EXQUISITECES!AH17</f>
        <v>7873.14</v>
      </c>
      <c r="E5" s="43">
        <f>HOYADA!AH17</f>
        <v>3628.5300000000007</v>
      </c>
      <c r="F5" s="43">
        <f>FARMASTOP!AH17</f>
        <v>747.45</v>
      </c>
      <c r="G5" s="43">
        <f>BOCAS!AH17</f>
        <v>2492.3700000000003</v>
      </c>
      <c r="H5" s="43">
        <f>LAGUNETICA!AH17</f>
        <v>8104.170000000001</v>
      </c>
      <c r="I5" s="43">
        <f>SANANTONIO!AH17</f>
        <v>0</v>
      </c>
      <c r="J5" s="43">
        <f t="shared" si="0"/>
        <v>77414.040000000008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9324</v>
      </c>
      <c r="C10" s="43">
        <f>MODELO!AH22</f>
        <v>2722</v>
      </c>
      <c r="D10" s="43">
        <f>EXQUISITECES!AH22</f>
        <v>1738</v>
      </c>
      <c r="E10" s="43">
        <f>HOYADA!AH22</f>
        <v>801</v>
      </c>
      <c r="F10" s="43">
        <f>FARMASTOP!AH22</f>
        <v>165</v>
      </c>
      <c r="G10" s="43">
        <f>BOCAS!AH22</f>
        <v>543</v>
      </c>
      <c r="H10" s="43">
        <f>LAGUNETICA!AH22</f>
        <v>1789</v>
      </c>
      <c r="I10" s="43">
        <f>SANANTONIO!AH22</f>
        <v>0</v>
      </c>
      <c r="J10" s="43">
        <f t="shared" si="0"/>
        <v>17082</v>
      </c>
    </row>
    <row r="11" spans="1:10" x14ac:dyDescent="0.25">
      <c r="A11" s="48" t="s">
        <v>26</v>
      </c>
      <c r="B11" s="43">
        <f>AUTOMERCADO!AH23</f>
        <v>42237.720000000016</v>
      </c>
      <c r="C11" s="43">
        <f>MODELO!AH23</f>
        <v>12330.659999999996</v>
      </c>
      <c r="D11" s="43">
        <f>EXQUISITECES!AH23</f>
        <v>7873.14</v>
      </c>
      <c r="E11" s="43">
        <f>HOYADA!AH23</f>
        <v>3628.5300000000007</v>
      </c>
      <c r="F11" s="43">
        <f>FARMASTOP!AH23</f>
        <v>747.45</v>
      </c>
      <c r="G11" s="43">
        <f>BOCAS!AH23</f>
        <v>2492.3700000000003</v>
      </c>
      <c r="H11" s="43">
        <f>LAGUNETICA!AH23</f>
        <v>8104.170000000001</v>
      </c>
      <c r="I11" s="43">
        <f>SANANTONIO!AH23</f>
        <v>0</v>
      </c>
      <c r="J11" s="43">
        <f t="shared" si="0"/>
        <v>77414.040000000008</v>
      </c>
    </row>
    <row r="12" spans="1:10" x14ac:dyDescent="0.25">
      <c r="A12" s="46" t="s">
        <v>28</v>
      </c>
      <c r="B12" s="43">
        <f>AUTOMERCADO!AH24</f>
        <v>10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</v>
      </c>
    </row>
    <row r="13" spans="1:10" x14ac:dyDescent="0.25">
      <c r="A13" s="46" t="s">
        <v>31</v>
      </c>
      <c r="B13" s="43">
        <f>AUTOMERCADO!AH25</f>
        <v>45.300000000000004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45.300000000000004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</v>
      </c>
    </row>
    <row r="19" spans="1:10" x14ac:dyDescent="0.25">
      <c r="A19" s="48" t="s">
        <v>33</v>
      </c>
      <c r="B19" s="43">
        <f>AUTOMERCADO!AH31</f>
        <v>45.300000000000004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45.300000000000004</v>
      </c>
    </row>
    <row r="20" spans="1:10" x14ac:dyDescent="0.25">
      <c r="A20" s="46" t="s">
        <v>34</v>
      </c>
      <c r="B20" s="43">
        <f>AUTOMERCADO!AH32</f>
        <v>347.28</v>
      </c>
      <c r="C20" s="43">
        <f>MODELO!AH32</f>
        <v>17.21</v>
      </c>
      <c r="D20" s="43">
        <f>EXQUISITECES!AH32</f>
        <v>22.19</v>
      </c>
      <c r="E20" s="43">
        <f>HOYADA!AH32</f>
        <v>23.36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410.03999999999996</v>
      </c>
    </row>
    <row r="21" spans="1:10" x14ac:dyDescent="0.25">
      <c r="A21" s="46" t="s">
        <v>35</v>
      </c>
      <c r="B21" s="43">
        <f>AUTOMERCADO!AH33</f>
        <v>1573.1784</v>
      </c>
      <c r="C21" s="43">
        <f>MODELO!AH33</f>
        <v>77.961300000000008</v>
      </c>
      <c r="D21" s="43">
        <f>EXQUISITECES!AH33</f>
        <v>100.52070000000001</v>
      </c>
      <c r="E21" s="43">
        <f>HOYADA!AH33</f>
        <v>105.82080000000001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1857.4811999999999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347.28</v>
      </c>
      <c r="C26" s="43">
        <f>MODELO!AH38</f>
        <v>17.21</v>
      </c>
      <c r="D26" s="43">
        <f>EXQUISITECES!AH38</f>
        <v>22.19</v>
      </c>
      <c r="E26" s="43">
        <f>HOYADA!AH38</f>
        <v>23.36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410.03999999999996</v>
      </c>
    </row>
    <row r="27" spans="1:10" x14ac:dyDescent="0.25">
      <c r="A27" s="48" t="s">
        <v>42</v>
      </c>
      <c r="B27" s="43">
        <f>AUTOMERCADO!AH39</f>
        <v>1573.1784</v>
      </c>
      <c r="C27" s="43">
        <f>MODELO!AH39</f>
        <v>77.961300000000008</v>
      </c>
      <c r="D27" s="43">
        <f>EXQUISITECES!AH39</f>
        <v>100.52070000000001</v>
      </c>
      <c r="E27" s="43">
        <f>HOYADA!AH39</f>
        <v>105.82080000000001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1857.4811999999999</v>
      </c>
    </row>
    <row r="28" spans="1:10" x14ac:dyDescent="0.25">
      <c r="A28" s="46" t="s">
        <v>43</v>
      </c>
      <c r="B28" s="43">
        <f>AUTOMERCADO!AH40</f>
        <v>299.77999999999997</v>
      </c>
      <c r="C28" s="43">
        <f>MODELO!AH40</f>
        <v>51.98</v>
      </c>
      <c r="D28" s="43">
        <f>EXQUISITECES!AH40</f>
        <v>47.269999999999996</v>
      </c>
      <c r="E28" s="43">
        <f>HOYADA!AH40</f>
        <v>59.15</v>
      </c>
      <c r="F28" s="43">
        <f>FARMASTOP!AH40</f>
        <v>0</v>
      </c>
      <c r="G28" s="43">
        <f>BOCAS!AH40</f>
        <v>33.340000000000003</v>
      </c>
      <c r="H28" s="43">
        <f>LAGUNETICA!AH40</f>
        <v>0</v>
      </c>
      <c r="I28" s="43">
        <f>SANANTONIO!AH40</f>
        <v>0</v>
      </c>
      <c r="J28" s="43">
        <f t="shared" si="0"/>
        <v>491.52</v>
      </c>
    </row>
    <row r="29" spans="1:10" x14ac:dyDescent="0.25">
      <c r="A29" s="46" t="s">
        <v>44</v>
      </c>
      <c r="B29" s="43">
        <f>AUTOMERCADO!AH41</f>
        <v>1358.0034000000001</v>
      </c>
      <c r="C29" s="43">
        <f>MODELO!AH41</f>
        <v>235.46940000000001</v>
      </c>
      <c r="D29" s="43">
        <f>EXQUISITECES!AH41</f>
        <v>214.13310000000001</v>
      </c>
      <c r="E29" s="43">
        <f>HOYADA!AH41</f>
        <v>267.9495</v>
      </c>
      <c r="F29" s="43">
        <f>FARMASTOP!AH41</f>
        <v>0</v>
      </c>
      <c r="G29" s="43">
        <f>BOCAS!AH41</f>
        <v>153.03059999999999</v>
      </c>
      <c r="H29" s="43">
        <f>LAGUNETICA!AH41</f>
        <v>0</v>
      </c>
      <c r="I29" s="43">
        <f>SANANTONIO!AH41</f>
        <v>0</v>
      </c>
      <c r="J29" s="43">
        <f t="shared" si="0"/>
        <v>2228.5860000000002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299.77999999999997</v>
      </c>
      <c r="C34" s="43">
        <f>MODELO!AH46</f>
        <v>51.98</v>
      </c>
      <c r="D34" s="43">
        <f>EXQUISITECES!AH46</f>
        <v>47.269999999999996</v>
      </c>
      <c r="E34" s="43">
        <f>HOYADA!AH46</f>
        <v>59.15</v>
      </c>
      <c r="F34" s="43">
        <f>FARMASTOP!AH46</f>
        <v>0</v>
      </c>
      <c r="G34" s="43">
        <f>BOCAS!AH46</f>
        <v>33.340000000000003</v>
      </c>
      <c r="H34" s="43">
        <f>LAGUNETICA!AH46</f>
        <v>0</v>
      </c>
      <c r="I34" s="43">
        <f>SANANTONIO!AH46</f>
        <v>0</v>
      </c>
      <c r="J34" s="43">
        <f t="shared" si="0"/>
        <v>491.52</v>
      </c>
    </row>
    <row r="35" spans="1:10" x14ac:dyDescent="0.25">
      <c r="A35" s="48" t="s">
        <v>48</v>
      </c>
      <c r="B35" s="43">
        <f>AUTOMERCADO!AH47</f>
        <v>1358.0034000000001</v>
      </c>
      <c r="C35" s="43">
        <f>MODELO!AH47</f>
        <v>235.46940000000001</v>
      </c>
      <c r="D35" s="43">
        <f>EXQUISITECES!AH47</f>
        <v>214.13310000000001</v>
      </c>
      <c r="E35" s="43">
        <f>HOYADA!AH47</f>
        <v>267.9495</v>
      </c>
      <c r="F35" s="43">
        <f>FARMASTOP!AH47</f>
        <v>0</v>
      </c>
      <c r="G35" s="43">
        <f>BOCAS!AH47</f>
        <v>153.03059999999999</v>
      </c>
      <c r="H35" s="43">
        <f>LAGUNETICA!AH47</f>
        <v>0</v>
      </c>
      <c r="I35" s="43">
        <f>SANANTONIO!AH47</f>
        <v>0</v>
      </c>
      <c r="J35" s="43">
        <f t="shared" si="0"/>
        <v>2228.5860000000002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21200.38</v>
      </c>
      <c r="C37" s="43">
        <f>MODELO!AH49</f>
        <v>8344.9700000000012</v>
      </c>
      <c r="D37" s="43">
        <f>EXQUISITECES!AH49</f>
        <v>3531.3799999999997</v>
      </c>
      <c r="E37" s="43">
        <f>HOYADA!AH49</f>
        <v>2908.2000000000003</v>
      </c>
      <c r="F37" s="43">
        <f>FARMASTOP!AH49</f>
        <v>666.3</v>
      </c>
      <c r="G37" s="43">
        <f>BOCAS!AH49</f>
        <v>1150.07</v>
      </c>
      <c r="H37" s="43">
        <f>LAGUNETICA!AH49</f>
        <v>2685.59</v>
      </c>
      <c r="I37" s="43">
        <f>SANANTONIO!AH49</f>
        <v>0</v>
      </c>
      <c r="J37" s="43">
        <f t="shared" si="0"/>
        <v>40486.89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1418.11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1418.11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2439.4699999999998</v>
      </c>
      <c r="I40" s="43">
        <f>SANANTONIO!AH52</f>
        <v>0</v>
      </c>
      <c r="J40" s="43">
        <f t="shared" si="0"/>
        <v>2439.4699999999998</v>
      </c>
    </row>
    <row r="41" spans="1:10" x14ac:dyDescent="0.25">
      <c r="A41" s="74" t="s">
        <v>18</v>
      </c>
      <c r="B41" s="43">
        <f>AUTOMERCADO!AH53</f>
        <v>1088.8499999999999</v>
      </c>
      <c r="C41" s="43">
        <f>MODELO!AH53</f>
        <v>832.90000000000009</v>
      </c>
      <c r="D41" s="43">
        <f>EXQUISITECES!AH53</f>
        <v>392.85</v>
      </c>
      <c r="E41" s="43">
        <f>HOYADA!AH53</f>
        <v>1205.6199999999999</v>
      </c>
      <c r="F41" s="43">
        <f>FARMASTOP!AH53</f>
        <v>26.04</v>
      </c>
      <c r="G41" s="43">
        <f>BOCAS!AH53</f>
        <v>223</v>
      </c>
      <c r="H41" s="43">
        <f>LAGUNETICA!AH53</f>
        <v>954.38000000000011</v>
      </c>
      <c r="I41" s="43">
        <f>SANANTONIO!AH53</f>
        <v>0</v>
      </c>
      <c r="J41" s="43">
        <f t="shared" si="0"/>
        <v>4723.6399999999994</v>
      </c>
    </row>
    <row r="42" spans="1:10" x14ac:dyDescent="0.25">
      <c r="A42" s="74" t="s">
        <v>114</v>
      </c>
      <c r="B42" s="43">
        <f>AUTOMERCADO!AH54</f>
        <v>209.67999999999998</v>
      </c>
      <c r="C42" s="43">
        <f>MODELO!AH54</f>
        <v>264.61</v>
      </c>
      <c r="D42" s="43">
        <f>EXQUISITECES!AH54</f>
        <v>74.099999999999994</v>
      </c>
      <c r="E42" s="43">
        <f>HOYADA!AH54</f>
        <v>0</v>
      </c>
      <c r="F42" s="43">
        <f>FARMASTOP!AH54</f>
        <v>19.61</v>
      </c>
      <c r="G42" s="43">
        <f>BOCAS!AH54</f>
        <v>36.72</v>
      </c>
      <c r="H42" s="43">
        <f>LAGUNETICA!AH54</f>
        <v>0</v>
      </c>
      <c r="I42" s="43">
        <f>SANANTONIO!AH54</f>
        <v>0</v>
      </c>
      <c r="J42" s="43">
        <f t="shared" si="0"/>
        <v>604.72</v>
      </c>
    </row>
    <row r="43" spans="1:10" x14ac:dyDescent="0.25">
      <c r="A43" s="74" t="s">
        <v>52</v>
      </c>
      <c r="B43" s="43">
        <f>AUTOMERCADO!AH55</f>
        <v>2117.3100000000004</v>
      </c>
      <c r="C43" s="43">
        <f>MODELO!AH55</f>
        <v>361.36</v>
      </c>
      <c r="D43" s="43">
        <f>EXQUISITECES!AH55</f>
        <v>214.04999999999998</v>
      </c>
      <c r="E43" s="43">
        <f>HOYADA!AH55</f>
        <v>6.48</v>
      </c>
      <c r="F43" s="43">
        <f>FARMASTOP!AH55</f>
        <v>2.67</v>
      </c>
      <c r="G43" s="43">
        <f>BOCAS!AH55</f>
        <v>4.59</v>
      </c>
      <c r="H43" s="43">
        <f>LAGUNETICA!AH55</f>
        <v>0</v>
      </c>
      <c r="I43" s="43">
        <f>SANANTONIO!AH55</f>
        <v>0</v>
      </c>
      <c r="J43" s="43">
        <f t="shared" si="0"/>
        <v>2706.4600000000009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23.33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23.33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34.43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34.43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70385.921800000011</v>
      </c>
      <c r="C52" s="75">
        <f>MODELO!AH64</f>
        <v>24491.400699999995</v>
      </c>
      <c r="D52" s="75">
        <f>EXQUISITECES!AH64</f>
        <v>12568.373799999999</v>
      </c>
      <c r="E52" s="75">
        <f>HOYADA!AH64</f>
        <v>8963.300299999999</v>
      </c>
      <c r="F52" s="75">
        <f>FARMASTOP!AH64</f>
        <v>1479.0700000000002</v>
      </c>
      <c r="G52" s="75">
        <f>BOCAS!AH64</f>
        <v>4088.2806000000005</v>
      </c>
      <c r="H52" s="75">
        <f>LAGUNETICA!AH64</f>
        <v>14821.260000000002</v>
      </c>
      <c r="I52" s="75">
        <f>SANANTONIO!AH64</f>
        <v>0</v>
      </c>
      <c r="J52" s="75">
        <f t="shared" si="0"/>
        <v>136797.60720000003</v>
      </c>
    </row>
    <row r="53" spans="1:10" x14ac:dyDescent="0.25">
      <c r="A53" s="56" t="s">
        <v>3</v>
      </c>
      <c r="B53" s="43">
        <f>B2</f>
        <v>70096.28</v>
      </c>
      <c r="C53" s="43">
        <f t="shared" ref="C53:I53" si="1">C2</f>
        <v>24356.93</v>
      </c>
      <c r="D53" s="43">
        <f t="shared" si="1"/>
        <v>12454.42</v>
      </c>
      <c r="E53" s="43">
        <f t="shared" si="1"/>
        <v>8952.36</v>
      </c>
      <c r="F53" s="43">
        <f t="shared" si="1"/>
        <v>1430.27</v>
      </c>
      <c r="G53" s="43">
        <f t="shared" si="1"/>
        <v>4017.81</v>
      </c>
      <c r="H53" s="43">
        <f t="shared" si="1"/>
        <v>14753.849999999999</v>
      </c>
      <c r="I53" s="43">
        <f t="shared" si="1"/>
        <v>0</v>
      </c>
      <c r="J53" s="43">
        <f>J2</f>
        <v>136061.91999999998</v>
      </c>
    </row>
    <row r="54" spans="1:10" x14ac:dyDescent="0.25">
      <c r="A54" s="58" t="s">
        <v>95</v>
      </c>
      <c r="B54" s="43">
        <f>+B52-B53</f>
        <v>289.64180000001215</v>
      </c>
      <c r="C54" s="43">
        <f t="shared" ref="C54:I54" si="2">+C52-C53</f>
        <v>134.47069999999439</v>
      </c>
      <c r="D54" s="43">
        <f t="shared" si="2"/>
        <v>113.95379999999932</v>
      </c>
      <c r="E54" s="43">
        <f t="shared" si="2"/>
        <v>10.940299999998388</v>
      </c>
      <c r="F54" s="43">
        <f t="shared" si="2"/>
        <v>48.800000000000182</v>
      </c>
      <c r="G54" s="43">
        <f t="shared" si="2"/>
        <v>70.470600000000559</v>
      </c>
      <c r="H54" s="43">
        <f t="shared" si="2"/>
        <v>67.410000000003492</v>
      </c>
      <c r="I54" s="43">
        <f t="shared" si="2"/>
        <v>0</v>
      </c>
      <c r="J54" s="43">
        <f>+J52-J53</f>
        <v>735.68720000004396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107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44598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>
        <v>4.53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69</v>
      </c>
      <c r="K11" s="5" t="s">
        <v>71</v>
      </c>
      <c r="L11" s="5" t="s">
        <v>75</v>
      </c>
      <c r="M11" s="5" t="s">
        <v>54</v>
      </c>
      <c r="N11" s="5" t="s">
        <v>56</v>
      </c>
      <c r="O11" s="5" t="s">
        <v>58</v>
      </c>
      <c r="P11" s="5" t="s">
        <v>60</v>
      </c>
      <c r="Q11" s="5" t="s">
        <v>62</v>
      </c>
      <c r="R11" s="5" t="s">
        <v>64</v>
      </c>
      <c r="S11" s="5" t="s">
        <v>66</v>
      </c>
      <c r="T11" s="5" t="s">
        <v>68</v>
      </c>
      <c r="U11" s="5" t="s">
        <v>70</v>
      </c>
      <c r="V11" s="5" t="s">
        <v>72</v>
      </c>
      <c r="W11" s="5" t="s">
        <v>76</v>
      </c>
      <c r="X11" s="5" t="s">
        <v>80</v>
      </c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3915.46</v>
      </c>
      <c r="C12" s="26">
        <v>3574.68</v>
      </c>
      <c r="D12" s="26">
        <v>2526.4299999999998</v>
      </c>
      <c r="E12" s="26">
        <v>5222.13</v>
      </c>
      <c r="F12" s="26">
        <v>4586.8999999999996</v>
      </c>
      <c r="G12" s="26">
        <v>3786.51</v>
      </c>
      <c r="H12" s="26">
        <v>2030.67</v>
      </c>
      <c r="I12" s="26">
        <v>5198.8500000000004</v>
      </c>
      <c r="J12" s="26">
        <v>445.46</v>
      </c>
      <c r="K12" s="26">
        <v>2131.36</v>
      </c>
      <c r="L12" s="26">
        <v>273.5</v>
      </c>
      <c r="M12" s="26">
        <v>3615.42</v>
      </c>
      <c r="N12" s="26">
        <v>5060.67</v>
      </c>
      <c r="O12" s="26">
        <v>2804.51</v>
      </c>
      <c r="P12" s="26">
        <v>3308.25</v>
      </c>
      <c r="Q12" s="26">
        <v>5511.55</v>
      </c>
      <c r="R12" s="26">
        <v>3447.56</v>
      </c>
      <c r="S12" s="26">
        <v>4548.4799999999996</v>
      </c>
      <c r="T12" s="26">
        <v>2835.13</v>
      </c>
      <c r="U12" s="26">
        <v>2975.66</v>
      </c>
      <c r="V12" s="26">
        <v>401.24</v>
      </c>
      <c r="W12" s="26">
        <v>852.85</v>
      </c>
      <c r="X12" s="26">
        <v>1043.01</v>
      </c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70096.28</v>
      </c>
      <c r="AI12" s="26">
        <v>70096.25</v>
      </c>
      <c r="AJ12" s="69">
        <f>+AI12-AH12</f>
        <v>-2.9999999998835847E-2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60.7</v>
      </c>
      <c r="D15" s="23"/>
      <c r="E15" s="23"/>
      <c r="F15" s="23">
        <v>37.6</v>
      </c>
      <c r="G15" s="23">
        <v>26.5</v>
      </c>
      <c r="H15" s="23">
        <v>5.5</v>
      </c>
      <c r="I15" s="23">
        <v>25.4</v>
      </c>
      <c r="J15" s="23"/>
      <c r="K15" s="23"/>
      <c r="L15" s="23">
        <v>7.5</v>
      </c>
      <c r="M15" s="23"/>
      <c r="N15" s="23">
        <v>15.5</v>
      </c>
      <c r="O15" s="23">
        <v>84</v>
      </c>
      <c r="P15" s="23">
        <v>36.799999999999997</v>
      </c>
      <c r="Q15" s="23">
        <v>105</v>
      </c>
      <c r="R15" s="23"/>
      <c r="S15" s="23">
        <v>38.5</v>
      </c>
      <c r="T15" s="23"/>
      <c r="U15" s="23">
        <v>40</v>
      </c>
      <c r="V15" s="23">
        <v>6.5</v>
      </c>
      <c r="W15" s="23"/>
      <c r="X15" s="23">
        <v>66</v>
      </c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555.5</v>
      </c>
    </row>
    <row r="16" spans="1:36" s="32" customFormat="1" x14ac:dyDescent="0.25">
      <c r="A16" s="30" t="s">
        <v>20</v>
      </c>
      <c r="B16" s="31">
        <v>520</v>
      </c>
      <c r="C16" s="31">
        <v>569</v>
      </c>
      <c r="D16" s="31">
        <v>282</v>
      </c>
      <c r="E16" s="31">
        <v>839</v>
      </c>
      <c r="F16" s="31">
        <v>731</v>
      </c>
      <c r="G16" s="31">
        <v>388</v>
      </c>
      <c r="H16" s="31">
        <v>295</v>
      </c>
      <c r="I16" s="31">
        <v>688</v>
      </c>
      <c r="J16" s="31">
        <v>36</v>
      </c>
      <c r="K16" s="31">
        <v>361</v>
      </c>
      <c r="L16" s="31">
        <v>25</v>
      </c>
      <c r="M16" s="31">
        <v>603</v>
      </c>
      <c r="N16" s="31">
        <v>826</v>
      </c>
      <c r="O16" s="31">
        <v>320</v>
      </c>
      <c r="P16" s="31">
        <v>450</v>
      </c>
      <c r="Q16" s="31">
        <v>403</v>
      </c>
      <c r="R16" s="31">
        <v>494</v>
      </c>
      <c r="S16" s="31">
        <v>622</v>
      </c>
      <c r="T16" s="31">
        <v>263</v>
      </c>
      <c r="U16" s="31">
        <v>310</v>
      </c>
      <c r="V16" s="31">
        <v>35</v>
      </c>
      <c r="W16" s="31">
        <v>154</v>
      </c>
      <c r="X16" s="31">
        <v>110</v>
      </c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9324</v>
      </c>
      <c r="AJ16" s="70"/>
    </row>
    <row r="17" spans="1:36" s="47" customFormat="1" x14ac:dyDescent="0.25">
      <c r="A17" s="46" t="s">
        <v>27</v>
      </c>
      <c r="B17" s="22">
        <f>B16*$B$8</f>
        <v>2355.6</v>
      </c>
      <c r="C17" s="22">
        <f>C16*$B$8</f>
        <v>2577.5700000000002</v>
      </c>
      <c r="D17" s="22">
        <f t="shared" ref="D17:L17" si="2">D16*$B$8</f>
        <v>1277.46</v>
      </c>
      <c r="E17" s="22">
        <f t="shared" si="2"/>
        <v>3800.67</v>
      </c>
      <c r="F17" s="22">
        <f t="shared" si="2"/>
        <v>3311.4300000000003</v>
      </c>
      <c r="G17" s="22">
        <f t="shared" si="2"/>
        <v>1757.64</v>
      </c>
      <c r="H17" s="22">
        <f t="shared" si="2"/>
        <v>1336.3500000000001</v>
      </c>
      <c r="I17" s="22">
        <f t="shared" si="2"/>
        <v>3116.6400000000003</v>
      </c>
      <c r="J17" s="22">
        <f t="shared" si="2"/>
        <v>163.08000000000001</v>
      </c>
      <c r="K17" s="22">
        <f t="shared" si="2"/>
        <v>1635.3300000000002</v>
      </c>
      <c r="L17" s="22">
        <f t="shared" si="2"/>
        <v>113.25</v>
      </c>
      <c r="M17" s="22">
        <f t="shared" ref="M17:R17" si="3">M16*$B$8</f>
        <v>2731.59</v>
      </c>
      <c r="N17" s="22">
        <f t="shared" si="3"/>
        <v>3741.78</v>
      </c>
      <c r="O17" s="22">
        <f t="shared" si="3"/>
        <v>1449.6000000000001</v>
      </c>
      <c r="P17" s="22">
        <f t="shared" si="3"/>
        <v>2038.5</v>
      </c>
      <c r="Q17" s="22">
        <f t="shared" si="3"/>
        <v>1825.5900000000001</v>
      </c>
      <c r="R17" s="22">
        <f t="shared" si="3"/>
        <v>2237.8200000000002</v>
      </c>
      <c r="S17" s="22">
        <f t="shared" ref="S17:AG17" si="4">S16*$B$8</f>
        <v>2817.6600000000003</v>
      </c>
      <c r="T17" s="22">
        <f t="shared" si="4"/>
        <v>1191.3900000000001</v>
      </c>
      <c r="U17" s="22">
        <f t="shared" si="4"/>
        <v>1404.3000000000002</v>
      </c>
      <c r="V17" s="22">
        <f t="shared" si="4"/>
        <v>158.55000000000001</v>
      </c>
      <c r="W17" s="22">
        <f t="shared" si="4"/>
        <v>697.62</v>
      </c>
      <c r="X17" s="22">
        <f t="shared" si="4"/>
        <v>498.3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42237.720000000016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520</v>
      </c>
      <c r="C22" s="20">
        <f t="shared" ref="C22:L22" si="11">+C16+C18+C20</f>
        <v>569</v>
      </c>
      <c r="D22" s="20">
        <f t="shared" si="11"/>
        <v>282</v>
      </c>
      <c r="E22" s="20">
        <f t="shared" si="11"/>
        <v>839</v>
      </c>
      <c r="F22" s="20">
        <f t="shared" si="11"/>
        <v>731</v>
      </c>
      <c r="G22" s="20">
        <f t="shared" si="11"/>
        <v>388</v>
      </c>
      <c r="H22" s="20">
        <f t="shared" si="11"/>
        <v>295</v>
      </c>
      <c r="I22" s="20">
        <f t="shared" si="11"/>
        <v>688</v>
      </c>
      <c r="J22" s="20">
        <f t="shared" si="11"/>
        <v>36</v>
      </c>
      <c r="K22" s="20">
        <f t="shared" si="11"/>
        <v>361</v>
      </c>
      <c r="L22" s="20">
        <f t="shared" si="11"/>
        <v>25</v>
      </c>
      <c r="M22" s="20">
        <f t="shared" ref="M22:S22" si="12">+M16+M18+M20</f>
        <v>603</v>
      </c>
      <c r="N22" s="20">
        <f t="shared" si="12"/>
        <v>826</v>
      </c>
      <c r="O22" s="20">
        <f t="shared" si="12"/>
        <v>320</v>
      </c>
      <c r="P22" s="20">
        <f t="shared" si="12"/>
        <v>450</v>
      </c>
      <c r="Q22" s="20">
        <f t="shared" si="12"/>
        <v>403</v>
      </c>
      <c r="R22" s="20">
        <f t="shared" si="12"/>
        <v>494</v>
      </c>
      <c r="S22" s="20">
        <f t="shared" si="12"/>
        <v>622</v>
      </c>
      <c r="T22" s="20">
        <f t="shared" ref="T22:AG22" si="13">+T16+T18+T20</f>
        <v>263</v>
      </c>
      <c r="U22" s="20">
        <f t="shared" si="13"/>
        <v>310</v>
      </c>
      <c r="V22" s="20">
        <f t="shared" si="13"/>
        <v>35</v>
      </c>
      <c r="W22" s="20">
        <f t="shared" si="13"/>
        <v>154</v>
      </c>
      <c r="X22" s="20">
        <f t="shared" si="13"/>
        <v>110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9324</v>
      </c>
    </row>
    <row r="23" spans="1:36" s="47" customFormat="1" x14ac:dyDescent="0.25">
      <c r="A23" s="48" t="s">
        <v>26</v>
      </c>
      <c r="B23" s="19">
        <f>+B17+B19+B21</f>
        <v>2355.6</v>
      </c>
      <c r="C23" s="19">
        <f t="shared" ref="C23:L23" si="14">+C17+C19+C21</f>
        <v>2577.5700000000002</v>
      </c>
      <c r="D23" s="19">
        <f t="shared" si="14"/>
        <v>1277.46</v>
      </c>
      <c r="E23" s="19">
        <f t="shared" si="14"/>
        <v>3800.67</v>
      </c>
      <c r="F23" s="19">
        <f t="shared" si="14"/>
        <v>3311.4300000000003</v>
      </c>
      <c r="G23" s="19">
        <f t="shared" si="14"/>
        <v>1757.64</v>
      </c>
      <c r="H23" s="19">
        <f t="shared" si="14"/>
        <v>1336.3500000000001</v>
      </c>
      <c r="I23" s="19">
        <f t="shared" si="14"/>
        <v>3116.6400000000003</v>
      </c>
      <c r="J23" s="19">
        <f t="shared" si="14"/>
        <v>163.08000000000001</v>
      </c>
      <c r="K23" s="19">
        <f t="shared" si="14"/>
        <v>1635.3300000000002</v>
      </c>
      <c r="L23" s="19">
        <f t="shared" si="14"/>
        <v>113.25</v>
      </c>
      <c r="M23" s="19">
        <f t="shared" ref="M23:S23" si="15">+M17+M19+M21</f>
        <v>2731.59</v>
      </c>
      <c r="N23" s="19">
        <f t="shared" si="15"/>
        <v>3741.78</v>
      </c>
      <c r="O23" s="19">
        <f t="shared" si="15"/>
        <v>1449.6000000000001</v>
      </c>
      <c r="P23" s="19">
        <f t="shared" si="15"/>
        <v>2038.5</v>
      </c>
      <c r="Q23" s="19">
        <f t="shared" si="15"/>
        <v>1825.5900000000001</v>
      </c>
      <c r="R23" s="19">
        <f t="shared" si="15"/>
        <v>2237.8200000000002</v>
      </c>
      <c r="S23" s="19">
        <f t="shared" si="15"/>
        <v>2817.6600000000003</v>
      </c>
      <c r="T23" s="19">
        <f t="shared" ref="T23:AG23" si="16">+T17+T19+T21</f>
        <v>1191.3900000000001</v>
      </c>
      <c r="U23" s="19">
        <f t="shared" si="16"/>
        <v>1404.3000000000002</v>
      </c>
      <c r="V23" s="19">
        <f t="shared" si="16"/>
        <v>158.55000000000001</v>
      </c>
      <c r="W23" s="19">
        <f t="shared" si="16"/>
        <v>697.62</v>
      </c>
      <c r="X23" s="19">
        <f t="shared" si="16"/>
        <v>498.3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42237.720000000016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>
        <v>10</v>
      </c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45.300000000000004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45.300000000000004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10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45.300000000000004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45.300000000000004</v>
      </c>
    </row>
    <row r="32" spans="1:36" x14ac:dyDescent="0.25">
      <c r="A32" s="13" t="s">
        <v>34</v>
      </c>
      <c r="B32" s="36"/>
      <c r="C32" s="36"/>
      <c r="D32" s="36">
        <v>80.739999999999995</v>
      </c>
      <c r="E32" s="36"/>
      <c r="F32" s="36"/>
      <c r="G32" s="36"/>
      <c r="H32" s="36">
        <v>13.41</v>
      </c>
      <c r="I32" s="36"/>
      <c r="J32" s="36"/>
      <c r="K32" s="36"/>
      <c r="L32" s="36"/>
      <c r="M32" s="37"/>
      <c r="N32" s="37"/>
      <c r="O32" s="37"/>
      <c r="P32" s="37"/>
      <c r="Q32" s="37">
        <v>184.51</v>
      </c>
      <c r="R32" s="37"/>
      <c r="S32" s="37"/>
      <c r="T32" s="37">
        <v>51.62</v>
      </c>
      <c r="U32" s="37">
        <v>17</v>
      </c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347.28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365.75220000000002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60.747300000000003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835.83029999999997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233.83860000000001</v>
      </c>
      <c r="U33" s="22">
        <f t="shared" si="32"/>
        <v>77.010000000000005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1573.1784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80.739999999999995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13.41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184.51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51.62</v>
      </c>
      <c r="U38" s="20">
        <f t="shared" si="41"/>
        <v>17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347.28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365.75220000000002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60.747300000000003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835.83029999999997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233.83860000000001</v>
      </c>
      <c r="U39" s="19">
        <f t="shared" si="44"/>
        <v>77.010000000000005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1573.1784</v>
      </c>
    </row>
    <row r="40" spans="1:34" x14ac:dyDescent="0.25">
      <c r="A40" s="13" t="s">
        <v>43</v>
      </c>
      <c r="B40" s="36">
        <v>11.45</v>
      </c>
      <c r="C40" s="36"/>
      <c r="D40" s="36"/>
      <c r="E40" s="36">
        <v>22.31</v>
      </c>
      <c r="F40" s="36">
        <v>51.93</v>
      </c>
      <c r="G40" s="36">
        <v>7.11</v>
      </c>
      <c r="H40" s="36"/>
      <c r="I40" s="36"/>
      <c r="J40" s="36"/>
      <c r="K40" s="36"/>
      <c r="L40" s="36"/>
      <c r="M40" s="36"/>
      <c r="N40" s="36"/>
      <c r="O40" s="36"/>
      <c r="P40" s="36"/>
      <c r="Q40" s="36">
        <v>148.16999999999999</v>
      </c>
      <c r="R40" s="36">
        <v>13.7</v>
      </c>
      <c r="S40" s="36">
        <v>45.11</v>
      </c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299.77999999999997</v>
      </c>
    </row>
    <row r="41" spans="1:34" s="47" customFormat="1" x14ac:dyDescent="0.25">
      <c r="A41" s="46" t="s">
        <v>44</v>
      </c>
      <c r="B41" s="22">
        <f>B40*$B$8</f>
        <v>51.868499999999997</v>
      </c>
      <c r="C41" s="22">
        <f t="shared" ref="C41:L41" si="45">C40*$B$8</f>
        <v>0</v>
      </c>
      <c r="D41" s="22">
        <f t="shared" si="45"/>
        <v>0</v>
      </c>
      <c r="E41" s="22">
        <f t="shared" si="45"/>
        <v>101.0643</v>
      </c>
      <c r="F41" s="22">
        <f t="shared" si="45"/>
        <v>235.24290000000002</v>
      </c>
      <c r="G41" s="22">
        <f t="shared" si="45"/>
        <v>32.208300000000001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671.21010000000001</v>
      </c>
      <c r="R41" s="22">
        <f t="shared" si="46"/>
        <v>62.061</v>
      </c>
      <c r="S41" s="22">
        <f t="shared" ref="S41:AG41" si="47">S40*$B$8</f>
        <v>204.34829999999999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1358.0034000000001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11.45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22.31</v>
      </c>
      <c r="F46" s="20">
        <f t="shared" si="54"/>
        <v>51.93</v>
      </c>
      <c r="G46" s="20">
        <f t="shared" si="54"/>
        <v>7.11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148.16999999999999</v>
      </c>
      <c r="R46" s="20">
        <f t="shared" si="55"/>
        <v>13.7</v>
      </c>
      <c r="S46" s="20">
        <f t="shared" si="55"/>
        <v>45.11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299.77999999999997</v>
      </c>
    </row>
    <row r="47" spans="1:34" s="47" customFormat="1" x14ac:dyDescent="0.25">
      <c r="A47" s="48" t="s">
        <v>48</v>
      </c>
      <c r="B47" s="19">
        <f>+B41+B43+B45</f>
        <v>51.868499999999997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101.0643</v>
      </c>
      <c r="F47" s="19">
        <f t="shared" si="57"/>
        <v>235.24290000000002</v>
      </c>
      <c r="G47" s="19">
        <f t="shared" si="57"/>
        <v>32.208300000000001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671.21010000000001</v>
      </c>
      <c r="R47" s="19">
        <f t="shared" si="58"/>
        <v>62.061</v>
      </c>
      <c r="S47" s="19">
        <f t="shared" si="58"/>
        <v>204.34829999999999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1358.0034000000001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1509.87</v>
      </c>
      <c r="C49" s="44">
        <v>734.3</v>
      </c>
      <c r="D49" s="44">
        <v>758.96</v>
      </c>
      <c r="E49" s="44">
        <v>1333.43</v>
      </c>
      <c r="F49" s="44">
        <v>1003.87</v>
      </c>
      <c r="G49" s="44">
        <v>1781.74</v>
      </c>
      <c r="H49" s="44">
        <v>238.31</v>
      </c>
      <c r="I49" s="44">
        <v>1956.16</v>
      </c>
      <c r="J49" s="44">
        <v>288.81</v>
      </c>
      <c r="K49" s="44">
        <v>243.57</v>
      </c>
      <c r="L49" s="44">
        <v>126.81</v>
      </c>
      <c r="M49" s="45">
        <v>630.25</v>
      </c>
      <c r="N49" s="45">
        <v>1024.82</v>
      </c>
      <c r="O49" s="45">
        <v>723.01</v>
      </c>
      <c r="P49" s="45">
        <v>859.6</v>
      </c>
      <c r="Q49" s="45">
        <v>2075.83</v>
      </c>
      <c r="R49" s="45">
        <v>930.28</v>
      </c>
      <c r="S49" s="45">
        <v>1433.71</v>
      </c>
      <c r="T49" s="45">
        <v>1365.12</v>
      </c>
      <c r="U49" s="45">
        <v>1344.17</v>
      </c>
      <c r="V49" s="45">
        <v>225.89</v>
      </c>
      <c r="W49" s="45">
        <v>136.41</v>
      </c>
      <c r="X49" s="45">
        <v>475.46</v>
      </c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21200.38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>
        <v>273.08999999999997</v>
      </c>
      <c r="N53" s="45">
        <v>250.87</v>
      </c>
      <c r="O53" s="45">
        <v>358.59</v>
      </c>
      <c r="P53" s="45">
        <v>200.21</v>
      </c>
      <c r="Q53" s="45"/>
      <c r="R53" s="45"/>
      <c r="S53" s="45"/>
      <c r="T53" s="45"/>
      <c r="U53" s="45"/>
      <c r="V53" s="45"/>
      <c r="W53" s="45"/>
      <c r="X53" s="45">
        <v>6.09</v>
      </c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1088.8499999999999</v>
      </c>
    </row>
    <row r="54" spans="1:34" x14ac:dyDescent="0.25">
      <c r="A54" s="17" t="s">
        <v>114</v>
      </c>
      <c r="B54" s="44"/>
      <c r="C54" s="44"/>
      <c r="D54" s="44">
        <v>48.11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>
        <v>12.4</v>
      </c>
      <c r="S54" s="45"/>
      <c r="T54" s="45"/>
      <c r="U54" s="45">
        <v>149.16999999999999</v>
      </c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209.67999999999998</v>
      </c>
    </row>
    <row r="55" spans="1:34" x14ac:dyDescent="0.25">
      <c r="A55" s="17" t="s">
        <v>52</v>
      </c>
      <c r="B55" s="44"/>
      <c r="C55" s="44">
        <v>205.46</v>
      </c>
      <c r="D55" s="44">
        <v>106.9</v>
      </c>
      <c r="E55" s="44">
        <v>75.64</v>
      </c>
      <c r="F55" s="44"/>
      <c r="G55" s="44">
        <v>185.81</v>
      </c>
      <c r="H55" s="44">
        <v>389.91</v>
      </c>
      <c r="I55" s="44">
        <v>102</v>
      </c>
      <c r="J55" s="44"/>
      <c r="K55" s="44">
        <v>279.08</v>
      </c>
      <c r="L55" s="44">
        <v>27.38</v>
      </c>
      <c r="M55" s="45"/>
      <c r="N55" s="45">
        <v>23.97</v>
      </c>
      <c r="O55" s="45">
        <v>196.28</v>
      </c>
      <c r="P55" s="45">
        <v>192.52</v>
      </c>
      <c r="Q55" s="45"/>
      <c r="R55" s="45">
        <v>169.08</v>
      </c>
      <c r="S55" s="45">
        <v>59.98</v>
      </c>
      <c r="T55" s="45">
        <v>89.02</v>
      </c>
      <c r="U55" s="45"/>
      <c r="V55" s="45"/>
      <c r="W55" s="45">
        <v>14.28</v>
      </c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2117.3100000000004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3917.3384999999998</v>
      </c>
      <c r="C64" s="53">
        <f t="shared" ref="C64:AG64" si="61">+C15+C23+C31+C39+C47+C48+C49+C50+C51+C52+C53+C54+C55+C56+C57+C58+C59+C60+C61+C62+C63</f>
        <v>3578.0299999999997</v>
      </c>
      <c r="D64" s="53">
        <f t="shared" si="61"/>
        <v>2557.1822000000002</v>
      </c>
      <c r="E64" s="53">
        <f t="shared" si="61"/>
        <v>5310.8043000000007</v>
      </c>
      <c r="F64" s="53">
        <f t="shared" si="61"/>
        <v>4588.1429000000007</v>
      </c>
      <c r="G64" s="53">
        <f t="shared" si="61"/>
        <v>3783.8983000000003</v>
      </c>
      <c r="H64" s="53">
        <f t="shared" si="61"/>
        <v>2030.8173000000002</v>
      </c>
      <c r="I64" s="53">
        <f t="shared" si="61"/>
        <v>5200.2000000000007</v>
      </c>
      <c r="J64" s="53">
        <f t="shared" si="61"/>
        <v>451.89</v>
      </c>
      <c r="K64" s="53">
        <f t="shared" si="61"/>
        <v>2157.98</v>
      </c>
      <c r="L64" s="53">
        <f t="shared" si="61"/>
        <v>274.94</v>
      </c>
      <c r="M64" s="53">
        <f t="shared" si="61"/>
        <v>3634.9300000000003</v>
      </c>
      <c r="N64" s="53">
        <f t="shared" si="61"/>
        <v>5056.9400000000005</v>
      </c>
      <c r="O64" s="53">
        <f t="shared" si="61"/>
        <v>2811.4800000000005</v>
      </c>
      <c r="P64" s="53">
        <f t="shared" si="61"/>
        <v>3327.63</v>
      </c>
      <c r="Q64" s="53">
        <f t="shared" si="61"/>
        <v>5513.4603999999999</v>
      </c>
      <c r="R64" s="53">
        <f t="shared" si="61"/>
        <v>3456.9410000000003</v>
      </c>
      <c r="S64" s="53">
        <f t="shared" si="61"/>
        <v>4554.1983</v>
      </c>
      <c r="T64" s="53">
        <f t="shared" si="61"/>
        <v>2879.3686000000002</v>
      </c>
      <c r="U64" s="53">
        <f t="shared" si="61"/>
        <v>3014.6500000000005</v>
      </c>
      <c r="V64" s="53">
        <f t="shared" si="61"/>
        <v>390.94</v>
      </c>
      <c r="W64" s="53">
        <f t="shared" si="61"/>
        <v>848.31</v>
      </c>
      <c r="X64" s="53">
        <f t="shared" si="61"/>
        <v>1045.8499999999999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70385.921800000011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9 D</v>
      </c>
      <c r="K66" s="55" t="str">
        <f t="shared" si="62"/>
        <v>CAJA 10 D</v>
      </c>
      <c r="L66" s="55" t="str">
        <f t="shared" si="62"/>
        <v>CAJA 12 D</v>
      </c>
      <c r="M66" s="55" t="str">
        <f t="shared" si="62"/>
        <v>CAJA 1 N</v>
      </c>
      <c r="N66" s="55" t="str">
        <f t="shared" si="62"/>
        <v>CAJA 2 N</v>
      </c>
      <c r="O66" s="55" t="str">
        <f t="shared" si="62"/>
        <v>CAJA 3 N</v>
      </c>
      <c r="P66" s="55" t="str">
        <f t="shared" si="62"/>
        <v>CAJA 4 N</v>
      </c>
      <c r="Q66" s="55" t="str">
        <f t="shared" si="62"/>
        <v>CAJA 5 N</v>
      </c>
      <c r="R66" s="55" t="str">
        <f t="shared" si="62"/>
        <v>CAJA 6 N</v>
      </c>
      <c r="S66" s="55" t="str">
        <f t="shared" si="62"/>
        <v>CAJA 7 N</v>
      </c>
      <c r="T66" s="55" t="str">
        <f t="shared" si="62"/>
        <v>CAJA 8 N</v>
      </c>
      <c r="U66" s="55" t="str">
        <f t="shared" si="62"/>
        <v>CAJA 9 N</v>
      </c>
      <c r="V66" s="55" t="str">
        <f t="shared" si="62"/>
        <v>CAJA 10 N</v>
      </c>
      <c r="W66" s="55" t="str">
        <f t="shared" si="62"/>
        <v>CAJA 12 N</v>
      </c>
      <c r="X66" s="55" t="str">
        <f t="shared" si="62"/>
        <v>CAJA 14 N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3915.46</v>
      </c>
      <c r="C67" s="57">
        <f t="shared" ref="C67:L67" si="63">C12</f>
        <v>3574.68</v>
      </c>
      <c r="D67" s="57">
        <f t="shared" si="63"/>
        <v>2526.4299999999998</v>
      </c>
      <c r="E67" s="57">
        <f t="shared" si="63"/>
        <v>5222.13</v>
      </c>
      <c r="F67" s="57">
        <f t="shared" si="63"/>
        <v>4586.8999999999996</v>
      </c>
      <c r="G67" s="57">
        <f t="shared" si="63"/>
        <v>3786.51</v>
      </c>
      <c r="H67" s="57">
        <f t="shared" si="63"/>
        <v>2030.67</v>
      </c>
      <c r="I67" s="57">
        <f t="shared" si="63"/>
        <v>5198.8500000000004</v>
      </c>
      <c r="J67" s="57">
        <f t="shared" si="63"/>
        <v>445.46</v>
      </c>
      <c r="K67" s="57">
        <f t="shared" si="63"/>
        <v>2131.36</v>
      </c>
      <c r="L67" s="57">
        <f t="shared" si="63"/>
        <v>273.5</v>
      </c>
      <c r="M67" s="57">
        <f t="shared" ref="M67:AG67" si="64">M12</f>
        <v>3615.42</v>
      </c>
      <c r="N67" s="57">
        <f t="shared" si="64"/>
        <v>5060.67</v>
      </c>
      <c r="O67" s="57">
        <f t="shared" si="64"/>
        <v>2804.51</v>
      </c>
      <c r="P67" s="57">
        <f t="shared" si="64"/>
        <v>3308.25</v>
      </c>
      <c r="Q67" s="57">
        <f t="shared" si="64"/>
        <v>5511.55</v>
      </c>
      <c r="R67" s="57">
        <f t="shared" si="64"/>
        <v>3447.56</v>
      </c>
      <c r="S67" s="57">
        <f t="shared" si="64"/>
        <v>4548.4799999999996</v>
      </c>
      <c r="T67" s="57">
        <f t="shared" si="64"/>
        <v>2835.13</v>
      </c>
      <c r="U67" s="57">
        <f t="shared" si="64"/>
        <v>2975.66</v>
      </c>
      <c r="V67" s="57">
        <f t="shared" si="64"/>
        <v>401.24</v>
      </c>
      <c r="W67" s="57">
        <f t="shared" si="64"/>
        <v>852.85</v>
      </c>
      <c r="X67" s="57">
        <f t="shared" si="64"/>
        <v>1043.01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70096.28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3915.46</v>
      </c>
      <c r="C69" s="59">
        <f t="shared" ref="C69:L69" si="67">+C67+C68</f>
        <v>3574.68</v>
      </c>
      <c r="D69" s="59">
        <f t="shared" si="67"/>
        <v>2526.4299999999998</v>
      </c>
      <c r="E69" s="59">
        <f t="shared" si="67"/>
        <v>5222.13</v>
      </c>
      <c r="F69" s="59">
        <f t="shared" si="67"/>
        <v>4586.8999999999996</v>
      </c>
      <c r="G69" s="59">
        <f t="shared" si="67"/>
        <v>3786.51</v>
      </c>
      <c r="H69" s="59">
        <f t="shared" si="67"/>
        <v>2030.67</v>
      </c>
      <c r="I69" s="59">
        <f t="shared" si="67"/>
        <v>5198.8500000000004</v>
      </c>
      <c r="J69" s="59">
        <f t="shared" si="67"/>
        <v>445.46</v>
      </c>
      <c r="K69" s="59">
        <f t="shared" si="67"/>
        <v>2131.36</v>
      </c>
      <c r="L69" s="59">
        <f t="shared" si="67"/>
        <v>273.5</v>
      </c>
      <c r="M69" s="59">
        <f t="shared" ref="M69:AG69" si="68">+M67+M68</f>
        <v>3615.42</v>
      </c>
      <c r="N69" s="59">
        <f t="shared" si="68"/>
        <v>5060.67</v>
      </c>
      <c r="O69" s="59">
        <f t="shared" si="68"/>
        <v>2804.51</v>
      </c>
      <c r="P69" s="59">
        <f t="shared" si="68"/>
        <v>3308.25</v>
      </c>
      <c r="Q69" s="59">
        <f t="shared" si="68"/>
        <v>5511.55</v>
      </c>
      <c r="R69" s="59">
        <f t="shared" si="68"/>
        <v>3447.56</v>
      </c>
      <c r="S69" s="59">
        <f t="shared" si="68"/>
        <v>4548.4799999999996</v>
      </c>
      <c r="T69" s="59">
        <f t="shared" si="68"/>
        <v>2835.13</v>
      </c>
      <c r="U69" s="59">
        <f t="shared" si="68"/>
        <v>2975.66</v>
      </c>
      <c r="V69" s="59">
        <f t="shared" si="68"/>
        <v>401.24</v>
      </c>
      <c r="W69" s="59">
        <f t="shared" si="68"/>
        <v>852.85</v>
      </c>
      <c r="X69" s="59">
        <f t="shared" si="68"/>
        <v>1043.01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70096.28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1.8784999999998035</v>
      </c>
      <c r="C70" s="57">
        <f t="shared" si="69"/>
        <v>3.3499999999999091</v>
      </c>
      <c r="D70" s="57">
        <f t="shared" si="69"/>
        <v>30.752200000000357</v>
      </c>
      <c r="E70" s="57">
        <f t="shared" si="69"/>
        <v>88.674300000000585</v>
      </c>
      <c r="F70" s="57">
        <f t="shared" si="69"/>
        <v>1.2429000000011001</v>
      </c>
      <c r="G70" s="57">
        <f t="shared" si="69"/>
        <v>-2.611699999999928</v>
      </c>
      <c r="H70" s="57">
        <f t="shared" si="69"/>
        <v>0.14730000000008658</v>
      </c>
      <c r="I70" s="57">
        <f t="shared" si="69"/>
        <v>1.3500000000003638</v>
      </c>
      <c r="J70" s="57">
        <f t="shared" si="69"/>
        <v>6.4300000000000068</v>
      </c>
      <c r="K70" s="57">
        <f t="shared" si="69"/>
        <v>26.619999999999891</v>
      </c>
      <c r="L70" s="57">
        <f t="shared" si="69"/>
        <v>1.4399999999999977</v>
      </c>
      <c r="M70" s="57">
        <f t="shared" ref="M70:AG70" si="70">+M64-M69</f>
        <v>19.510000000000218</v>
      </c>
      <c r="N70" s="57">
        <f t="shared" si="70"/>
        <v>-3.7299999999995634</v>
      </c>
      <c r="O70" s="57">
        <f t="shared" si="70"/>
        <v>6.9700000000002547</v>
      </c>
      <c r="P70" s="57">
        <f t="shared" si="70"/>
        <v>19.380000000000109</v>
      </c>
      <c r="Q70" s="57">
        <f t="shared" si="70"/>
        <v>1.9103999999997541</v>
      </c>
      <c r="R70" s="57">
        <f t="shared" si="70"/>
        <v>9.3810000000003129</v>
      </c>
      <c r="S70" s="57">
        <f t="shared" si="70"/>
        <v>5.718300000000454</v>
      </c>
      <c r="T70" s="57">
        <f t="shared" si="70"/>
        <v>44.238600000000133</v>
      </c>
      <c r="U70" s="57">
        <f t="shared" si="70"/>
        <v>38.990000000000691</v>
      </c>
      <c r="V70" s="57">
        <f t="shared" si="70"/>
        <v>-10.300000000000011</v>
      </c>
      <c r="W70" s="57">
        <f t="shared" si="70"/>
        <v>-4.5400000000000773</v>
      </c>
      <c r="X70" s="57">
        <f t="shared" si="70"/>
        <v>2.8399999999999181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289.64180000000437</v>
      </c>
    </row>
    <row r="71" spans="1:34" ht="101.25" customHeight="1" x14ac:dyDescent="0.25">
      <c r="A71" s="77" t="s">
        <v>96</v>
      </c>
      <c r="B71" s="14"/>
      <c r="C71" s="14" t="s">
        <v>137</v>
      </c>
      <c r="D71" s="14" t="s">
        <v>138</v>
      </c>
      <c r="E71" s="14" t="s">
        <v>139</v>
      </c>
      <c r="F71" s="14" t="s">
        <v>141</v>
      </c>
      <c r="G71" s="14"/>
      <c r="H71" s="14" t="s">
        <v>140</v>
      </c>
      <c r="I71" s="14"/>
      <c r="J71" s="14" t="s">
        <v>142</v>
      </c>
      <c r="K71" s="14" t="s">
        <v>143</v>
      </c>
      <c r="L71" s="14"/>
      <c r="M71" s="29" t="s">
        <v>144</v>
      </c>
      <c r="N71" s="29" t="s">
        <v>133</v>
      </c>
      <c r="O71" s="29"/>
      <c r="P71" s="29"/>
      <c r="Q71" s="29"/>
      <c r="R71" s="29" t="s">
        <v>145</v>
      </c>
      <c r="S71" s="29"/>
      <c r="T71" s="29" t="s">
        <v>146</v>
      </c>
      <c r="U71" s="29" t="s">
        <v>147</v>
      </c>
      <c r="V71" s="29" t="s">
        <v>149</v>
      </c>
      <c r="W71" s="29" t="s">
        <v>151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U72" s="12" t="s">
        <v>148</v>
      </c>
      <c r="V72" s="12" t="s">
        <v>150</v>
      </c>
      <c r="W72" s="12" t="s">
        <v>150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I49" sqref="I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108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44598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>
        <v>4.53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2413.66</v>
      </c>
      <c r="C12" s="26">
        <v>2419.73</v>
      </c>
      <c r="D12" s="26">
        <v>1293.72</v>
      </c>
      <c r="E12" s="26">
        <v>1472.68</v>
      </c>
      <c r="F12" s="26">
        <v>2153.84</v>
      </c>
      <c r="G12" s="26">
        <v>870.32</v>
      </c>
      <c r="H12" s="26">
        <v>605.86</v>
      </c>
      <c r="I12" s="26">
        <v>2314.35</v>
      </c>
      <c r="J12" s="26">
        <v>2220.48</v>
      </c>
      <c r="K12" s="26">
        <v>2127.0300000000002</v>
      </c>
      <c r="L12" s="26">
        <v>2573.91</v>
      </c>
      <c r="M12" s="26">
        <v>1620.32</v>
      </c>
      <c r="N12" s="26">
        <v>1213.7</v>
      </c>
      <c r="O12" s="26">
        <v>1057.33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24356.93</v>
      </c>
      <c r="AI12" s="26">
        <v>24368.68</v>
      </c>
      <c r="AJ12" s="69">
        <f>+AI12-AH12</f>
        <v>11.75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12</v>
      </c>
      <c r="G13" s="26"/>
      <c r="H13" s="26"/>
      <c r="I13" s="26"/>
      <c r="J13" s="26"/>
      <c r="K13" s="26">
        <v>12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</v>
      </c>
      <c r="AI13" s="26"/>
      <c r="AJ13" s="69">
        <f>+AI13-AH13</f>
        <v>-24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21</v>
      </c>
      <c r="C15" s="23">
        <v>83.5</v>
      </c>
      <c r="D15" s="23">
        <v>24.5</v>
      </c>
      <c r="E15" s="23">
        <v>20.7</v>
      </c>
      <c r="F15" s="23">
        <v>0</v>
      </c>
      <c r="G15" s="23">
        <v>0</v>
      </c>
      <c r="H15" s="23">
        <v>0</v>
      </c>
      <c r="I15" s="23">
        <v>19</v>
      </c>
      <c r="J15" s="23">
        <v>97.5</v>
      </c>
      <c r="K15" s="23">
        <v>8.5</v>
      </c>
      <c r="L15" s="23">
        <v>90.2</v>
      </c>
      <c r="M15" s="23">
        <v>116</v>
      </c>
      <c r="N15" s="23">
        <v>59.5</v>
      </c>
      <c r="O15" s="23">
        <v>27.2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567.6</v>
      </c>
    </row>
    <row r="16" spans="1:36" s="32" customFormat="1" x14ac:dyDescent="0.25">
      <c r="A16" s="30" t="s">
        <v>20</v>
      </c>
      <c r="B16" s="31">
        <v>172</v>
      </c>
      <c r="C16" s="31">
        <v>211</v>
      </c>
      <c r="D16" s="31">
        <v>95</v>
      </c>
      <c r="E16" s="31">
        <v>232</v>
      </c>
      <c r="F16" s="31">
        <v>346</v>
      </c>
      <c r="G16" s="31">
        <v>72</v>
      </c>
      <c r="H16" s="31">
        <v>76</v>
      </c>
      <c r="I16" s="31">
        <v>353</v>
      </c>
      <c r="J16" s="31">
        <v>256</v>
      </c>
      <c r="K16" s="31">
        <v>232</v>
      </c>
      <c r="L16" s="31">
        <v>288</v>
      </c>
      <c r="M16" s="31">
        <v>132</v>
      </c>
      <c r="N16" s="31">
        <v>124</v>
      </c>
      <c r="O16" s="31">
        <v>133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2722</v>
      </c>
      <c r="AJ16" s="70"/>
    </row>
    <row r="17" spans="1:36" s="47" customFormat="1" x14ac:dyDescent="0.25">
      <c r="A17" s="46" t="s">
        <v>27</v>
      </c>
      <c r="B17" s="22">
        <f>B16*$B$8</f>
        <v>779.16000000000008</v>
      </c>
      <c r="C17" s="22">
        <f>C16*$B$8</f>
        <v>955.83</v>
      </c>
      <c r="D17" s="22">
        <f t="shared" ref="D17:AG17" si="2">D16*$B$8</f>
        <v>430.35</v>
      </c>
      <c r="E17" s="22">
        <f t="shared" si="2"/>
        <v>1050.96</v>
      </c>
      <c r="F17" s="22">
        <f t="shared" si="2"/>
        <v>1567.38</v>
      </c>
      <c r="G17" s="22">
        <f t="shared" si="2"/>
        <v>326.16000000000003</v>
      </c>
      <c r="H17" s="22">
        <f t="shared" si="2"/>
        <v>344.28000000000003</v>
      </c>
      <c r="I17" s="22">
        <f t="shared" si="2"/>
        <v>1599.0900000000001</v>
      </c>
      <c r="J17" s="22">
        <f t="shared" si="2"/>
        <v>1159.68</v>
      </c>
      <c r="K17" s="22">
        <f t="shared" si="2"/>
        <v>1050.96</v>
      </c>
      <c r="L17" s="22">
        <f t="shared" si="2"/>
        <v>1304.6400000000001</v>
      </c>
      <c r="M17" s="22">
        <f t="shared" si="2"/>
        <v>597.96</v>
      </c>
      <c r="N17" s="22">
        <f t="shared" si="2"/>
        <v>561.72</v>
      </c>
      <c r="O17" s="22">
        <f t="shared" si="2"/>
        <v>602.49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12330.659999999996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172</v>
      </c>
      <c r="C22" s="20">
        <f t="shared" ref="C22:AG23" si="5">+C16+C18+C20</f>
        <v>211</v>
      </c>
      <c r="D22" s="20">
        <f t="shared" si="5"/>
        <v>95</v>
      </c>
      <c r="E22" s="20">
        <f t="shared" si="5"/>
        <v>232</v>
      </c>
      <c r="F22" s="20">
        <f t="shared" si="5"/>
        <v>346</v>
      </c>
      <c r="G22" s="20">
        <f t="shared" si="5"/>
        <v>72</v>
      </c>
      <c r="H22" s="20">
        <f t="shared" si="5"/>
        <v>76</v>
      </c>
      <c r="I22" s="20">
        <f t="shared" si="5"/>
        <v>353</v>
      </c>
      <c r="J22" s="20">
        <f t="shared" si="5"/>
        <v>256</v>
      </c>
      <c r="K22" s="20">
        <f t="shared" si="5"/>
        <v>232</v>
      </c>
      <c r="L22" s="20">
        <f t="shared" si="5"/>
        <v>288</v>
      </c>
      <c r="M22" s="20">
        <f t="shared" si="5"/>
        <v>132</v>
      </c>
      <c r="N22" s="20">
        <f t="shared" si="5"/>
        <v>124</v>
      </c>
      <c r="O22" s="20">
        <f t="shared" si="5"/>
        <v>133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2722</v>
      </c>
    </row>
    <row r="23" spans="1:36" s="47" customFormat="1" x14ac:dyDescent="0.25">
      <c r="A23" s="48" t="s">
        <v>26</v>
      </c>
      <c r="B23" s="19">
        <f>+B17+B19+B21</f>
        <v>779.16000000000008</v>
      </c>
      <c r="C23" s="19">
        <f t="shared" si="5"/>
        <v>955.83</v>
      </c>
      <c r="D23" s="19">
        <f t="shared" si="5"/>
        <v>430.35</v>
      </c>
      <c r="E23" s="19">
        <f t="shared" si="5"/>
        <v>1050.96</v>
      </c>
      <c r="F23" s="19">
        <f t="shared" si="5"/>
        <v>1567.38</v>
      </c>
      <c r="G23" s="19">
        <f t="shared" si="5"/>
        <v>326.16000000000003</v>
      </c>
      <c r="H23" s="19">
        <f t="shared" si="5"/>
        <v>344.28000000000003</v>
      </c>
      <c r="I23" s="19">
        <f t="shared" si="5"/>
        <v>1599.0900000000001</v>
      </c>
      <c r="J23" s="19">
        <f t="shared" si="5"/>
        <v>1159.68</v>
      </c>
      <c r="K23" s="19">
        <f t="shared" si="5"/>
        <v>1050.96</v>
      </c>
      <c r="L23" s="19">
        <f t="shared" si="5"/>
        <v>1304.6400000000001</v>
      </c>
      <c r="M23" s="19">
        <f t="shared" si="5"/>
        <v>597.96</v>
      </c>
      <c r="N23" s="19">
        <f t="shared" si="5"/>
        <v>561.72</v>
      </c>
      <c r="O23" s="19">
        <f t="shared" si="5"/>
        <v>602.49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12330.659999999996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9.3000000000000007</v>
      </c>
      <c r="J32" s="36"/>
      <c r="K32" s="36"/>
      <c r="L32" s="36"/>
      <c r="M32" s="37"/>
      <c r="N32" s="37">
        <v>7.91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17.21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42.129000000000005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35.832300000000004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77.961300000000008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9.3000000000000007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7.91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17.21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42.129000000000005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35.832300000000004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77.961300000000008</v>
      </c>
    </row>
    <row r="40" spans="1:34" x14ac:dyDescent="0.25">
      <c r="A40" s="13" t="s">
        <v>43</v>
      </c>
      <c r="B40" s="36">
        <v>6.32</v>
      </c>
      <c r="C40" s="36"/>
      <c r="D40" s="36"/>
      <c r="E40" s="36"/>
      <c r="F40" s="36"/>
      <c r="G40" s="36"/>
      <c r="H40" s="36"/>
      <c r="I40" s="36"/>
      <c r="J40" s="36"/>
      <c r="K40" s="36"/>
      <c r="L40" s="36">
        <v>45.66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51.98</v>
      </c>
    </row>
    <row r="41" spans="1:34" s="47" customFormat="1" x14ac:dyDescent="0.25">
      <c r="A41" s="46" t="s">
        <v>44</v>
      </c>
      <c r="B41" s="22">
        <f>B40*$B$8</f>
        <v>28.629600000000003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206.8398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235.46940000000001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6.32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45.66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51.98</v>
      </c>
    </row>
    <row r="47" spans="1:34" s="47" customFormat="1" x14ac:dyDescent="0.25">
      <c r="A47" s="48" t="s">
        <v>48</v>
      </c>
      <c r="B47" s="19">
        <f>+B41+B43+B45</f>
        <v>28.629600000000003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206.8398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235.46940000000001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939.66</v>
      </c>
      <c r="C49" s="44">
        <v>585.86</v>
      </c>
      <c r="D49" s="44">
        <v>747.09</v>
      </c>
      <c r="E49" s="44">
        <v>393.28</v>
      </c>
      <c r="F49" s="44">
        <v>663.77</v>
      </c>
      <c r="G49" s="44">
        <v>460.49</v>
      </c>
      <c r="H49" s="44">
        <v>164.46</v>
      </c>
      <c r="I49" s="44">
        <v>485.38</v>
      </c>
      <c r="J49" s="44">
        <v>786.79</v>
      </c>
      <c r="K49" s="44">
        <v>812.62</v>
      </c>
      <c r="L49" s="44">
        <v>895.5</v>
      </c>
      <c r="M49" s="45">
        <v>687.87</v>
      </c>
      <c r="N49" s="45">
        <v>478.04</v>
      </c>
      <c r="O49" s="45">
        <v>244.16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8344.9700000000012</v>
      </c>
    </row>
    <row r="50" spans="1:34" x14ac:dyDescent="0.25">
      <c r="A50" s="17" t="s">
        <v>1</v>
      </c>
      <c r="B50" s="44">
        <v>606.73</v>
      </c>
      <c r="C50" s="44">
        <v>701.12</v>
      </c>
      <c r="D50" s="44">
        <v>0</v>
      </c>
      <c r="E50" s="44"/>
      <c r="F50" s="44"/>
      <c r="G50" s="44"/>
      <c r="H50" s="44">
        <v>90.91</v>
      </c>
      <c r="I50" s="44"/>
      <c r="J50" s="44"/>
      <c r="K50" s="44"/>
      <c r="L50" s="44"/>
      <c r="M50" s="45"/>
      <c r="N50" s="45"/>
      <c r="O50" s="45">
        <v>19.350000000000001</v>
      </c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1418.11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11.73</v>
      </c>
      <c r="C53" s="44">
        <v>7.33</v>
      </c>
      <c r="D53" s="44">
        <v>7.86</v>
      </c>
      <c r="E53" s="44"/>
      <c r="F53" s="44">
        <v>0</v>
      </c>
      <c r="G53" s="44"/>
      <c r="H53" s="44">
        <v>5.87</v>
      </c>
      <c r="I53" s="44">
        <v>103.99</v>
      </c>
      <c r="J53" s="44">
        <v>147.28</v>
      </c>
      <c r="K53" s="44">
        <v>161.13</v>
      </c>
      <c r="L53" s="44"/>
      <c r="M53" s="45">
        <v>221.5</v>
      </c>
      <c r="N53" s="45"/>
      <c r="O53" s="45">
        <v>166.21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832.90000000000009</v>
      </c>
    </row>
    <row r="54" spans="1:34" x14ac:dyDescent="0.25">
      <c r="A54" s="17" t="s">
        <v>114</v>
      </c>
      <c r="B54" s="44">
        <v>12.96</v>
      </c>
      <c r="C54" s="44">
        <v>25</v>
      </c>
      <c r="D54" s="44">
        <v>85</v>
      </c>
      <c r="E54" s="44">
        <v>8.2100000000000009</v>
      </c>
      <c r="F54" s="44"/>
      <c r="G54" s="44"/>
      <c r="H54" s="44"/>
      <c r="I54" s="44">
        <v>32.85</v>
      </c>
      <c r="J54" s="44"/>
      <c r="K54" s="44">
        <v>48.28</v>
      </c>
      <c r="L54" s="44">
        <v>2.48</v>
      </c>
      <c r="M54" s="45"/>
      <c r="N54" s="45">
        <v>49.83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264.61</v>
      </c>
    </row>
    <row r="55" spans="1:34" x14ac:dyDescent="0.25">
      <c r="A55" s="17" t="s">
        <v>52</v>
      </c>
      <c r="B55" s="44">
        <v>0</v>
      </c>
      <c r="C55" s="44">
        <v>43.32</v>
      </c>
      <c r="D55" s="44">
        <v>0</v>
      </c>
      <c r="E55" s="44">
        <v>0</v>
      </c>
      <c r="F55" s="44"/>
      <c r="G55" s="44">
        <v>108.5</v>
      </c>
      <c r="H55" s="44"/>
      <c r="I55" s="44">
        <v>33.049999999999997</v>
      </c>
      <c r="J55" s="44"/>
      <c r="K55" s="44">
        <v>57.69</v>
      </c>
      <c r="L55" s="44">
        <v>89.26</v>
      </c>
      <c r="M55" s="45"/>
      <c r="N55" s="45">
        <v>29.54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361.36</v>
      </c>
    </row>
    <row r="56" spans="1:34" x14ac:dyDescent="0.25">
      <c r="A56" s="17" t="s">
        <v>2</v>
      </c>
      <c r="B56" s="44">
        <v>14.17</v>
      </c>
      <c r="C56" s="44">
        <v>9.16</v>
      </c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23.33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>
        <v>22.4</v>
      </c>
      <c r="D61" s="44"/>
      <c r="E61" s="44"/>
      <c r="F61" s="44"/>
      <c r="G61" s="44"/>
      <c r="H61" s="44">
        <v>12.03</v>
      </c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34.43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2414.0396000000001</v>
      </c>
      <c r="C64" s="53">
        <f t="shared" ref="C64:AG64" si="21">+C15+C23+C31+C39+C47+C48+C49+C50+C51+C52+C53+C54+C55+C56+C57+C58+C59+C60+C61+C62+C63</f>
        <v>2433.52</v>
      </c>
      <c r="D64" s="53">
        <f t="shared" si="21"/>
        <v>1294.8</v>
      </c>
      <c r="E64" s="53">
        <f t="shared" si="21"/>
        <v>1473.15</v>
      </c>
      <c r="F64" s="53">
        <f t="shared" si="21"/>
        <v>2231.15</v>
      </c>
      <c r="G64" s="53">
        <f t="shared" si="21"/>
        <v>895.15000000000009</v>
      </c>
      <c r="H64" s="53">
        <f t="shared" si="21"/>
        <v>617.54999999999995</v>
      </c>
      <c r="I64" s="53">
        <f t="shared" si="21"/>
        <v>2315.489</v>
      </c>
      <c r="J64" s="53">
        <f t="shared" si="21"/>
        <v>2191.25</v>
      </c>
      <c r="K64" s="53">
        <f t="shared" si="21"/>
        <v>2139.1800000000003</v>
      </c>
      <c r="L64" s="53">
        <f t="shared" si="21"/>
        <v>2588.9198000000001</v>
      </c>
      <c r="M64" s="53">
        <f t="shared" si="21"/>
        <v>1623.33</v>
      </c>
      <c r="N64" s="53">
        <f t="shared" si="21"/>
        <v>1214.4622999999999</v>
      </c>
      <c r="O64" s="53">
        <f t="shared" si="21"/>
        <v>1059.4100000000001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24491.400699999995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2413.66</v>
      </c>
      <c r="C67" s="57">
        <f t="shared" ref="C67:L67" si="23">C12</f>
        <v>2419.73</v>
      </c>
      <c r="D67" s="57">
        <f t="shared" si="23"/>
        <v>1293.72</v>
      </c>
      <c r="E67" s="57">
        <f t="shared" si="23"/>
        <v>1472.68</v>
      </c>
      <c r="F67" s="57">
        <f t="shared" si="23"/>
        <v>2153.84</v>
      </c>
      <c r="G67" s="57">
        <f t="shared" si="23"/>
        <v>870.32</v>
      </c>
      <c r="H67" s="57">
        <f t="shared" si="23"/>
        <v>605.86</v>
      </c>
      <c r="I67" s="57">
        <f t="shared" si="23"/>
        <v>2314.35</v>
      </c>
      <c r="J67" s="57">
        <f t="shared" si="23"/>
        <v>2220.48</v>
      </c>
      <c r="K67" s="57">
        <f t="shared" si="23"/>
        <v>2127.0300000000002</v>
      </c>
      <c r="L67" s="57">
        <f t="shared" si="23"/>
        <v>2573.91</v>
      </c>
      <c r="M67" s="57">
        <f t="shared" si="22"/>
        <v>1620.32</v>
      </c>
      <c r="N67" s="57">
        <f t="shared" si="22"/>
        <v>1213.7</v>
      </c>
      <c r="O67" s="57">
        <f t="shared" si="22"/>
        <v>1057.33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24356.93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12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12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2413.66</v>
      </c>
      <c r="C69" s="59">
        <f t="shared" ref="C69:AG69" si="25">+C67+C68</f>
        <v>2419.73</v>
      </c>
      <c r="D69" s="59">
        <f t="shared" si="25"/>
        <v>1293.72</v>
      </c>
      <c r="E69" s="59">
        <f t="shared" si="25"/>
        <v>1472.68</v>
      </c>
      <c r="F69" s="59">
        <f t="shared" si="25"/>
        <v>2165.84</v>
      </c>
      <c r="G69" s="59">
        <f t="shared" si="25"/>
        <v>870.32</v>
      </c>
      <c r="H69" s="59">
        <f t="shared" si="25"/>
        <v>605.86</v>
      </c>
      <c r="I69" s="59">
        <f t="shared" si="25"/>
        <v>2314.35</v>
      </c>
      <c r="J69" s="59">
        <f t="shared" si="25"/>
        <v>2220.48</v>
      </c>
      <c r="K69" s="59">
        <f t="shared" si="25"/>
        <v>2139.0300000000002</v>
      </c>
      <c r="L69" s="59">
        <f t="shared" si="25"/>
        <v>2573.91</v>
      </c>
      <c r="M69" s="59">
        <f t="shared" si="25"/>
        <v>1620.32</v>
      </c>
      <c r="N69" s="59">
        <f t="shared" si="25"/>
        <v>1213.7</v>
      </c>
      <c r="O69" s="59">
        <f t="shared" si="25"/>
        <v>1057.33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24380.93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0.37960000000020955</v>
      </c>
      <c r="C70" s="57">
        <f t="shared" si="26"/>
        <v>13.789999999999964</v>
      </c>
      <c r="D70" s="57">
        <f t="shared" si="26"/>
        <v>1.0799999999999272</v>
      </c>
      <c r="E70" s="57">
        <f t="shared" si="26"/>
        <v>0.47000000000002728</v>
      </c>
      <c r="F70" s="57">
        <f t="shared" si="26"/>
        <v>65.309999999999945</v>
      </c>
      <c r="G70" s="57">
        <f t="shared" si="26"/>
        <v>24.830000000000041</v>
      </c>
      <c r="H70" s="57">
        <f t="shared" si="26"/>
        <v>11.689999999999941</v>
      </c>
      <c r="I70" s="57">
        <f t="shared" si="26"/>
        <v>1.1390000000001237</v>
      </c>
      <c r="J70" s="57">
        <f t="shared" si="26"/>
        <v>-29.230000000000018</v>
      </c>
      <c r="K70" s="57">
        <f t="shared" si="26"/>
        <v>0.15000000000009095</v>
      </c>
      <c r="L70" s="57">
        <f t="shared" si="26"/>
        <v>15.009800000000268</v>
      </c>
      <c r="M70" s="57">
        <f t="shared" si="26"/>
        <v>3.0099999999999909</v>
      </c>
      <c r="N70" s="57">
        <f t="shared" si="26"/>
        <v>0.76229999999986831</v>
      </c>
      <c r="O70" s="57">
        <f t="shared" si="26"/>
        <v>2.0800000000001546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110.47070000000053</v>
      </c>
    </row>
    <row r="71" spans="1:34" ht="112.5" customHeight="1" x14ac:dyDescent="0.25">
      <c r="A71" s="77" t="s">
        <v>96</v>
      </c>
      <c r="B71" s="14"/>
      <c r="C71" s="14" t="s">
        <v>121</v>
      </c>
      <c r="D71" s="14"/>
      <c r="E71" s="14" t="s">
        <v>122</v>
      </c>
      <c r="F71" s="14" t="s">
        <v>125</v>
      </c>
      <c r="G71" s="14" t="s">
        <v>126</v>
      </c>
      <c r="H71" s="14" t="s">
        <v>127</v>
      </c>
      <c r="I71" s="14"/>
      <c r="J71" s="14" t="s">
        <v>128</v>
      </c>
      <c r="K71" s="14"/>
      <c r="L71" s="14"/>
      <c r="M71" s="29"/>
      <c r="N71" s="29"/>
      <c r="O71" s="29" t="s">
        <v>129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124</v>
      </c>
      <c r="O72" s="12" t="s">
        <v>130</v>
      </c>
      <c r="AH72" s="47"/>
    </row>
    <row r="73" spans="1:34" x14ac:dyDescent="0.25">
      <c r="E73" s="15" t="s">
        <v>123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38" activePane="bottomRight" state="frozen"/>
      <selection pane="topRight" activeCell="B1" sqref="B1"/>
      <selection pane="bottomLeft" activeCell="A5" sqref="A5"/>
      <selection pane="bottomRight" activeCell="I71" sqref="I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109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44598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56</v>
      </c>
      <c r="G11" s="5" t="s">
        <v>58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2108.96</v>
      </c>
      <c r="C12" s="26">
        <v>1555.12</v>
      </c>
      <c r="D12" s="26">
        <v>2252.58</v>
      </c>
      <c r="E12" s="26">
        <v>1190</v>
      </c>
      <c r="F12" s="26">
        <v>1258.47</v>
      </c>
      <c r="G12" s="26">
        <v>801.53</v>
      </c>
      <c r="H12" s="26">
        <v>1173.79</v>
      </c>
      <c r="I12" s="26">
        <v>2113.9699999999998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12454.42</v>
      </c>
      <c r="AI12" s="26">
        <v>0</v>
      </c>
      <c r="AJ12" s="69">
        <f>+AI12-AH12</f>
        <v>-12454.42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65.3</v>
      </c>
      <c r="C15" s="23"/>
      <c r="D15" s="23"/>
      <c r="E15" s="23">
        <v>21.2</v>
      </c>
      <c r="F15" s="23">
        <v>11.7</v>
      </c>
      <c r="G15" s="23">
        <v>41.5</v>
      </c>
      <c r="H15" s="23">
        <v>28.5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168.2</v>
      </c>
    </row>
    <row r="16" spans="1:36" s="32" customFormat="1" x14ac:dyDescent="0.25">
      <c r="A16" s="30" t="s">
        <v>20</v>
      </c>
      <c r="B16" s="31">
        <v>425</v>
      </c>
      <c r="C16" s="31">
        <v>200</v>
      </c>
      <c r="D16" s="31">
        <v>311</v>
      </c>
      <c r="E16" s="31">
        <v>160</v>
      </c>
      <c r="F16" s="31">
        <v>125</v>
      </c>
      <c r="G16" s="31">
        <v>56</v>
      </c>
      <c r="H16" s="31">
        <v>107</v>
      </c>
      <c r="I16" s="31">
        <v>354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1738</v>
      </c>
      <c r="AJ16" s="70"/>
    </row>
    <row r="17" spans="1:36" s="47" customFormat="1" x14ac:dyDescent="0.25">
      <c r="A17" s="46" t="s">
        <v>27</v>
      </c>
      <c r="B17" s="22">
        <f>B16*$B$8</f>
        <v>1925.25</v>
      </c>
      <c r="C17" s="22">
        <f>C16*$B$8</f>
        <v>906</v>
      </c>
      <c r="D17" s="22">
        <f t="shared" ref="D17:AG17" si="2">D16*$B$8</f>
        <v>1408.8300000000002</v>
      </c>
      <c r="E17" s="22">
        <f t="shared" si="2"/>
        <v>724.80000000000007</v>
      </c>
      <c r="F17" s="22">
        <f t="shared" si="2"/>
        <v>566.25</v>
      </c>
      <c r="G17" s="22">
        <f t="shared" si="2"/>
        <v>253.68</v>
      </c>
      <c r="H17" s="22">
        <f t="shared" si="2"/>
        <v>484.71000000000004</v>
      </c>
      <c r="I17" s="22">
        <f t="shared" si="2"/>
        <v>1603.6200000000001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7873.14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425</v>
      </c>
      <c r="C22" s="20">
        <f t="shared" ref="C22:AG23" si="5">+C16+C18+C20</f>
        <v>200</v>
      </c>
      <c r="D22" s="20">
        <f t="shared" si="5"/>
        <v>311</v>
      </c>
      <c r="E22" s="20">
        <f t="shared" si="5"/>
        <v>160</v>
      </c>
      <c r="F22" s="20">
        <f t="shared" si="5"/>
        <v>125</v>
      </c>
      <c r="G22" s="20">
        <f t="shared" si="5"/>
        <v>56</v>
      </c>
      <c r="H22" s="20">
        <f t="shared" si="5"/>
        <v>107</v>
      </c>
      <c r="I22" s="20">
        <f t="shared" si="5"/>
        <v>354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1738</v>
      </c>
    </row>
    <row r="23" spans="1:36" s="47" customFormat="1" x14ac:dyDescent="0.25">
      <c r="A23" s="48" t="s">
        <v>26</v>
      </c>
      <c r="B23" s="19">
        <f>+B17+B19+B21</f>
        <v>1925.25</v>
      </c>
      <c r="C23" s="19">
        <f t="shared" si="5"/>
        <v>906</v>
      </c>
      <c r="D23" s="19">
        <f t="shared" si="5"/>
        <v>1408.8300000000002</v>
      </c>
      <c r="E23" s="19">
        <f t="shared" si="5"/>
        <v>724.80000000000007</v>
      </c>
      <c r="F23" s="19">
        <f t="shared" si="5"/>
        <v>566.25</v>
      </c>
      <c r="G23" s="19">
        <f t="shared" si="5"/>
        <v>253.68</v>
      </c>
      <c r="H23" s="19">
        <f t="shared" si="5"/>
        <v>484.71000000000004</v>
      </c>
      <c r="I23" s="19">
        <f t="shared" si="5"/>
        <v>1603.6200000000001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7873.14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22.19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22.19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100.52070000000001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100.52070000000001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22.19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22.19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100.52070000000001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100.52070000000001</v>
      </c>
    </row>
    <row r="40" spans="1:34" x14ac:dyDescent="0.25">
      <c r="A40" s="13" t="s">
        <v>43</v>
      </c>
      <c r="B40" s="36">
        <v>16.32</v>
      </c>
      <c r="C40" s="36"/>
      <c r="D40" s="36"/>
      <c r="E40" s="36"/>
      <c r="F40" s="36"/>
      <c r="G40" s="36">
        <v>30.95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47.269999999999996</v>
      </c>
    </row>
    <row r="41" spans="1:34" s="47" customFormat="1" x14ac:dyDescent="0.25">
      <c r="A41" s="46" t="s">
        <v>44</v>
      </c>
      <c r="B41" s="22">
        <f>B40*$B$8</f>
        <v>73.929600000000008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140.20349999999999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214.13310000000001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16.32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30.95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47.269999999999996</v>
      </c>
    </row>
    <row r="47" spans="1:34" s="47" customFormat="1" x14ac:dyDescent="0.25">
      <c r="A47" s="48" t="s">
        <v>48</v>
      </c>
      <c r="B47" s="19">
        <f>+B41+B43+B45</f>
        <v>73.929600000000008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140.20349999999999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214.13310000000001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34.909999999999997</v>
      </c>
      <c r="C49" s="44">
        <v>622.55999999999995</v>
      </c>
      <c r="D49" s="44">
        <v>778.83</v>
      </c>
      <c r="E49" s="44">
        <v>404.41</v>
      </c>
      <c r="F49" s="44">
        <v>518.91</v>
      </c>
      <c r="G49" s="44">
        <v>308.55</v>
      </c>
      <c r="H49" s="44">
        <v>537.78</v>
      </c>
      <c r="I49" s="44">
        <v>325.43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3531.3799999999997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11.58</v>
      </c>
      <c r="C53" s="44"/>
      <c r="D53" s="44"/>
      <c r="E53" s="44">
        <v>41.39</v>
      </c>
      <c r="F53" s="44">
        <v>156.6</v>
      </c>
      <c r="G53" s="44">
        <v>53.88</v>
      </c>
      <c r="H53" s="44">
        <v>129.4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392.85</v>
      </c>
    </row>
    <row r="54" spans="1:34" x14ac:dyDescent="0.25">
      <c r="A54" s="17" t="s">
        <v>114</v>
      </c>
      <c r="B54" s="44"/>
      <c r="C54" s="44"/>
      <c r="D54" s="44">
        <v>74.099999999999994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74.099999999999994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>
        <v>5.73</v>
      </c>
      <c r="H55" s="44"/>
      <c r="I55" s="44">
        <v>208.32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214.04999999999998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2110.9695999999999</v>
      </c>
      <c r="C64" s="53">
        <f t="shared" ref="C64:AG64" si="21">+C15+C23+C31+C39+C47+C48+C49+C50+C51+C52+C53+C54+C55+C56+C57+C58+C59+C60+C61+C62+C63</f>
        <v>1629.0807</v>
      </c>
      <c r="D64" s="53">
        <f t="shared" si="21"/>
        <v>2261.7600000000002</v>
      </c>
      <c r="E64" s="53">
        <f t="shared" si="21"/>
        <v>1191.8000000000002</v>
      </c>
      <c r="F64" s="53">
        <f t="shared" si="21"/>
        <v>1253.46</v>
      </c>
      <c r="G64" s="53">
        <f t="shared" si="21"/>
        <v>803.54350000000011</v>
      </c>
      <c r="H64" s="53">
        <f t="shared" si="21"/>
        <v>1180.3900000000001</v>
      </c>
      <c r="I64" s="53">
        <f t="shared" si="21"/>
        <v>2137.3700000000003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12568.373799999999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2108.96</v>
      </c>
      <c r="C67" s="57">
        <f t="shared" ref="C67:L67" si="23">C12</f>
        <v>1555.12</v>
      </c>
      <c r="D67" s="57">
        <f t="shared" si="23"/>
        <v>2252.58</v>
      </c>
      <c r="E67" s="57">
        <f t="shared" si="23"/>
        <v>1190</v>
      </c>
      <c r="F67" s="57">
        <f t="shared" si="23"/>
        <v>1258.47</v>
      </c>
      <c r="G67" s="57">
        <f t="shared" si="23"/>
        <v>801.53</v>
      </c>
      <c r="H67" s="57">
        <f t="shared" si="23"/>
        <v>1173.79</v>
      </c>
      <c r="I67" s="57">
        <f t="shared" si="23"/>
        <v>2113.9699999999998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12454.42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2108.96</v>
      </c>
      <c r="C69" s="59">
        <f t="shared" ref="C69:AG69" si="25">+C67+C68</f>
        <v>1555.12</v>
      </c>
      <c r="D69" s="59">
        <f t="shared" si="25"/>
        <v>2252.58</v>
      </c>
      <c r="E69" s="59">
        <f t="shared" si="25"/>
        <v>1190</v>
      </c>
      <c r="F69" s="59">
        <f t="shared" si="25"/>
        <v>1258.47</v>
      </c>
      <c r="G69" s="59">
        <f t="shared" si="25"/>
        <v>801.53</v>
      </c>
      <c r="H69" s="59">
        <f t="shared" si="25"/>
        <v>1173.79</v>
      </c>
      <c r="I69" s="59">
        <f t="shared" si="25"/>
        <v>2113.9699999999998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12454.42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2.0095999999998639</v>
      </c>
      <c r="C70" s="57">
        <f t="shared" si="26"/>
        <v>73.960700000000088</v>
      </c>
      <c r="D70" s="57">
        <f t="shared" si="26"/>
        <v>9.180000000000291</v>
      </c>
      <c r="E70" s="57">
        <f t="shared" si="26"/>
        <v>1.8000000000001819</v>
      </c>
      <c r="F70" s="57">
        <f t="shared" si="26"/>
        <v>-5.0099999999999909</v>
      </c>
      <c r="G70" s="57">
        <f t="shared" si="26"/>
        <v>2.0135000000001355</v>
      </c>
      <c r="H70" s="57">
        <f t="shared" si="26"/>
        <v>6.6000000000001364</v>
      </c>
      <c r="I70" s="57">
        <f t="shared" si="26"/>
        <v>23.400000000000546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113.95380000000125</v>
      </c>
    </row>
    <row r="71" spans="1:34" ht="95.25" customHeight="1" x14ac:dyDescent="0.25">
      <c r="A71" s="77" t="s">
        <v>96</v>
      </c>
      <c r="B71" s="14"/>
      <c r="C71" s="14" t="s">
        <v>131</v>
      </c>
      <c r="D71" s="14" t="s">
        <v>132</v>
      </c>
      <c r="E71" s="14"/>
      <c r="F71" s="14" t="s">
        <v>133</v>
      </c>
      <c r="G71" s="14"/>
      <c r="H71" s="14"/>
      <c r="I71" s="14" t="s">
        <v>134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103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44598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2486.14</v>
      </c>
      <c r="C12" s="26">
        <v>2379.38</v>
      </c>
      <c r="D12" s="26">
        <v>2627.96</v>
      </c>
      <c r="E12" s="26">
        <v>1458.88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8952.36</v>
      </c>
      <c r="AI12" s="26">
        <v>8952.36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210.6</v>
      </c>
      <c r="C15" s="23">
        <v>212.5</v>
      </c>
      <c r="D15" s="23">
        <v>261.60000000000002</v>
      </c>
      <c r="E15" s="23">
        <v>156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840.7</v>
      </c>
    </row>
    <row r="16" spans="1:36" s="32" customFormat="1" x14ac:dyDescent="0.25">
      <c r="A16" s="30" t="s">
        <v>20</v>
      </c>
      <c r="B16" s="31">
        <v>225</v>
      </c>
      <c r="C16" s="31">
        <v>231</v>
      </c>
      <c r="D16" s="31">
        <v>223</v>
      </c>
      <c r="E16" s="31">
        <v>122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801</v>
      </c>
      <c r="AJ16" s="70"/>
    </row>
    <row r="17" spans="1:36" s="47" customFormat="1" x14ac:dyDescent="0.25">
      <c r="A17" s="46" t="s">
        <v>27</v>
      </c>
      <c r="B17" s="22">
        <f>B16*$B$8</f>
        <v>1019.25</v>
      </c>
      <c r="C17" s="22">
        <f>C16*$B$8</f>
        <v>1046.43</v>
      </c>
      <c r="D17" s="22">
        <f t="shared" ref="D17:AG17" si="2">D16*$B$8</f>
        <v>1010.19</v>
      </c>
      <c r="E17" s="22">
        <f t="shared" si="2"/>
        <v>552.66000000000008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3628.5300000000007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225</v>
      </c>
      <c r="C22" s="20">
        <f t="shared" ref="C22:AG23" si="5">+C16+C18+C20</f>
        <v>231</v>
      </c>
      <c r="D22" s="20">
        <f t="shared" si="5"/>
        <v>223</v>
      </c>
      <c r="E22" s="20">
        <f t="shared" si="5"/>
        <v>122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801</v>
      </c>
    </row>
    <row r="23" spans="1:36" s="47" customFormat="1" x14ac:dyDescent="0.25">
      <c r="A23" s="48" t="s">
        <v>26</v>
      </c>
      <c r="B23" s="19">
        <f>+B17+B19+B21</f>
        <v>1019.25</v>
      </c>
      <c r="C23" s="19">
        <f t="shared" si="5"/>
        <v>1046.43</v>
      </c>
      <c r="D23" s="19">
        <f t="shared" si="5"/>
        <v>1010.19</v>
      </c>
      <c r="E23" s="19">
        <f t="shared" si="5"/>
        <v>552.66000000000008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3628.5300000000007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23.36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23.36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105.82080000000001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105.82080000000001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23.36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23.36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105.82080000000001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105.82080000000001</v>
      </c>
    </row>
    <row r="40" spans="1:34" x14ac:dyDescent="0.25">
      <c r="A40" s="13" t="s">
        <v>43</v>
      </c>
      <c r="B40" s="36"/>
      <c r="C40" s="36"/>
      <c r="D40" s="36"/>
      <c r="E40" s="36">
        <v>59.15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59.15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267.9495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267.9495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59.15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59.15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267.9495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267.9495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1014.8</v>
      </c>
      <c r="C49" s="44">
        <v>694.52</v>
      </c>
      <c r="D49" s="44">
        <v>967.48</v>
      </c>
      <c r="E49" s="44">
        <v>231.4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2908.2000000000003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243.31</v>
      </c>
      <c r="C53" s="44">
        <v>421.26</v>
      </c>
      <c r="D53" s="44">
        <v>394.24</v>
      </c>
      <c r="E53" s="44">
        <v>146.81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1205.6199999999999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6.48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6.48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2487.9599999999996</v>
      </c>
      <c r="C64" s="53">
        <f t="shared" ref="C64:AG64" si="21">+C15+C23+C31+C39+C47+C48+C49+C50+C51+C52+C53+C54+C55+C56+C57+C58+C59+C60+C61+C62+C63</f>
        <v>2381.19</v>
      </c>
      <c r="D64" s="53">
        <f t="shared" si="21"/>
        <v>2633.51</v>
      </c>
      <c r="E64" s="53">
        <f t="shared" si="21"/>
        <v>1460.6403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8963.300299999999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2486.14</v>
      </c>
      <c r="C67" s="57">
        <f t="shared" ref="C67:L67" si="23">C12</f>
        <v>2379.38</v>
      </c>
      <c r="D67" s="57">
        <f t="shared" si="23"/>
        <v>2627.96</v>
      </c>
      <c r="E67" s="57">
        <f t="shared" si="23"/>
        <v>1458.88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8952.36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2486.14</v>
      </c>
      <c r="C69" s="59">
        <f t="shared" ref="C69:AG69" si="25">+C67+C68</f>
        <v>2379.38</v>
      </c>
      <c r="D69" s="59">
        <f t="shared" si="25"/>
        <v>2627.96</v>
      </c>
      <c r="E69" s="59">
        <f t="shared" si="25"/>
        <v>1458.88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8952.36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1.819999999999709</v>
      </c>
      <c r="C70" s="57">
        <f t="shared" si="26"/>
        <v>1.8099999999999454</v>
      </c>
      <c r="D70" s="57">
        <f t="shared" si="26"/>
        <v>5.5500000000001819</v>
      </c>
      <c r="E70" s="57">
        <f t="shared" si="26"/>
        <v>1.7602999999999156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10.940299999999752</v>
      </c>
    </row>
    <row r="71" spans="1:34" ht="107.25" customHeight="1" x14ac:dyDescent="0.25">
      <c r="A71" s="77" t="s">
        <v>96</v>
      </c>
      <c r="B71" s="14" t="s">
        <v>135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60" activePane="bottomRight" state="frozen"/>
      <selection pane="topRight" activeCell="B1" sqref="B1"/>
      <selection pane="bottomLeft" activeCell="A5" sqref="A5"/>
      <selection pane="bottomRight" activeCell="D71" sqref="D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110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44598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790.86</v>
      </c>
      <c r="C12" s="26">
        <v>450.67</v>
      </c>
      <c r="D12" s="26">
        <v>188.74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1430.27</v>
      </c>
      <c r="AI12" s="26"/>
      <c r="AJ12" s="69">
        <f>+AI12-AH12</f>
        <v>-1430.27</v>
      </c>
    </row>
    <row r="13" spans="1:36" ht="19.5" customHeight="1" x14ac:dyDescent="0.25">
      <c r="A13" s="25" t="s">
        <v>117</v>
      </c>
      <c r="B13" s="26">
        <v>12</v>
      </c>
      <c r="C13" s="26">
        <v>4.5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16.5</v>
      </c>
      <c r="AI13" s="26"/>
      <c r="AJ13" s="69">
        <f>+AI13-AH13</f>
        <v>-16.5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78" t="s">
        <v>0</v>
      </c>
      <c r="B15" s="23">
        <v>1</v>
      </c>
      <c r="C15" s="23">
        <v>16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</v>
      </c>
    </row>
    <row r="16" spans="1:36" s="32" customFormat="1" x14ac:dyDescent="0.25">
      <c r="A16" s="30" t="s">
        <v>20</v>
      </c>
      <c r="B16" s="31">
        <v>91</v>
      </c>
      <c r="C16" s="31">
        <v>54</v>
      </c>
      <c r="D16" s="31">
        <v>20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165</v>
      </c>
      <c r="AJ16" s="70"/>
    </row>
    <row r="17" spans="1:36" s="47" customFormat="1" x14ac:dyDescent="0.25">
      <c r="A17" s="46" t="s">
        <v>27</v>
      </c>
      <c r="B17" s="22">
        <f>B16*$B$8</f>
        <v>412.23</v>
      </c>
      <c r="C17" s="22">
        <f>C16*$B$8</f>
        <v>244.62</v>
      </c>
      <c r="D17" s="22">
        <f t="shared" ref="D17:AG17" si="2">D16*$B$8</f>
        <v>90.600000000000009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747.45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91</v>
      </c>
      <c r="C22" s="20">
        <f t="shared" ref="C22:AG23" si="5">+C16+C18+C20</f>
        <v>54</v>
      </c>
      <c r="D22" s="20">
        <f t="shared" si="5"/>
        <v>20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165</v>
      </c>
    </row>
    <row r="23" spans="1:36" s="47" customFormat="1" x14ac:dyDescent="0.25">
      <c r="A23" s="48" t="s">
        <v>26</v>
      </c>
      <c r="B23" s="19">
        <f>+B17+B19+B21</f>
        <v>412.23</v>
      </c>
      <c r="C23" s="19">
        <f t="shared" si="5"/>
        <v>244.62</v>
      </c>
      <c r="D23" s="19">
        <f t="shared" si="5"/>
        <v>90.600000000000009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747.45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372.5</v>
      </c>
      <c r="C49" s="44">
        <v>179.11</v>
      </c>
      <c r="D49" s="44">
        <v>114.69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666.3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26.04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26.04</v>
      </c>
    </row>
    <row r="54" spans="1:34" x14ac:dyDescent="0.25">
      <c r="A54" s="17" t="s">
        <v>114</v>
      </c>
      <c r="B54" s="44">
        <v>19.61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19.61</v>
      </c>
    </row>
    <row r="55" spans="1:34" x14ac:dyDescent="0.25">
      <c r="A55" s="17" t="s">
        <v>52</v>
      </c>
      <c r="B55" s="44"/>
      <c r="C55" s="44"/>
      <c r="D55" s="44">
        <v>2.67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2.67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805.34</v>
      </c>
      <c r="C64" s="53">
        <f t="shared" ref="C64:AG64" si="21">+C15+C23+C31+C39+C47+C48+C49+C50+C51+C52+C53+C54+C55+C56+C57+C58+C59+C60+C61+C62+C63</f>
        <v>465.77000000000004</v>
      </c>
      <c r="D64" s="53">
        <f t="shared" si="21"/>
        <v>207.96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1479.0700000000002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790.86</v>
      </c>
      <c r="C67" s="57">
        <f t="shared" ref="C67:L67" si="23">C12</f>
        <v>450.67</v>
      </c>
      <c r="D67" s="57">
        <f t="shared" si="23"/>
        <v>188.74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1430.27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4.5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16.5</v>
      </c>
    </row>
    <row r="69" spans="1:34" s="47" customFormat="1" x14ac:dyDescent="0.25">
      <c r="A69" s="58" t="s">
        <v>94</v>
      </c>
      <c r="B69" s="59">
        <f>+B67+B68</f>
        <v>802.86</v>
      </c>
      <c r="C69" s="59">
        <f t="shared" ref="C69:AG69" si="25">+C67+C68</f>
        <v>455.17</v>
      </c>
      <c r="D69" s="59">
        <f t="shared" si="25"/>
        <v>188.74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1446.77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2.4800000000000182</v>
      </c>
      <c r="C70" s="57">
        <f t="shared" si="26"/>
        <v>10.600000000000023</v>
      </c>
      <c r="D70" s="57">
        <f t="shared" si="26"/>
        <v>19.22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32.30000000000004</v>
      </c>
    </row>
    <row r="71" spans="1:34" ht="102.75" customHeight="1" x14ac:dyDescent="0.25">
      <c r="A71" s="77" t="s">
        <v>96</v>
      </c>
      <c r="B71" s="14"/>
      <c r="C71" s="14"/>
      <c r="D71" s="14" t="s">
        <v>152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65" activePane="bottomRight" state="frozen"/>
      <selection pane="topRight" activeCell="B1" sqref="B1"/>
      <selection pane="bottomLeft" activeCell="A5" sqref="A5"/>
      <selection pane="bottomRight" activeCell="D71" sqref="D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111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44598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736.16</v>
      </c>
      <c r="C12" s="26">
        <v>236.97</v>
      </c>
      <c r="D12" s="26">
        <v>3044.68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4017.81</v>
      </c>
      <c r="AI12" s="26"/>
      <c r="AJ12" s="69">
        <f>+AI12-AH12</f>
        <v>-4017.81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21.5</v>
      </c>
      <c r="C15" s="23">
        <v>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28.5</v>
      </c>
    </row>
    <row r="16" spans="1:36" s="32" customFormat="1" x14ac:dyDescent="0.25">
      <c r="A16" s="30" t="s">
        <v>20</v>
      </c>
      <c r="B16" s="31">
        <v>72</v>
      </c>
      <c r="C16" s="31">
        <v>20</v>
      </c>
      <c r="D16" s="31">
        <v>451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543</v>
      </c>
      <c r="AJ16" s="70"/>
    </row>
    <row r="17" spans="1:36" s="47" customFormat="1" x14ac:dyDescent="0.25">
      <c r="A17" s="46" t="s">
        <v>27</v>
      </c>
      <c r="B17" s="22">
        <f>B16*$B$8</f>
        <v>330.48</v>
      </c>
      <c r="C17" s="22">
        <f>C16*$B$8</f>
        <v>91.8</v>
      </c>
      <c r="D17" s="22">
        <f t="shared" ref="D17:AG17" si="2">D16*$B$8</f>
        <v>2070.09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2492.3700000000003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72</v>
      </c>
      <c r="C22" s="20">
        <f t="shared" ref="C22:AG23" si="5">+C16+C18+C20</f>
        <v>20</v>
      </c>
      <c r="D22" s="20">
        <f t="shared" si="5"/>
        <v>451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543</v>
      </c>
    </row>
    <row r="23" spans="1:36" s="47" customFormat="1" x14ac:dyDescent="0.25">
      <c r="A23" s="48" t="s">
        <v>26</v>
      </c>
      <c r="B23" s="19">
        <f>+B17+B19+B21</f>
        <v>330.48</v>
      </c>
      <c r="C23" s="19">
        <f t="shared" si="5"/>
        <v>91.8</v>
      </c>
      <c r="D23" s="19">
        <f t="shared" si="5"/>
        <v>2070.09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2492.3700000000003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18.34</v>
      </c>
      <c r="C40" s="36">
        <v>15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33.340000000000003</v>
      </c>
    </row>
    <row r="41" spans="1:34" s="47" customFormat="1" x14ac:dyDescent="0.25">
      <c r="A41" s="46" t="s">
        <v>44</v>
      </c>
      <c r="B41" s="22">
        <f>B40*$B$8</f>
        <v>84.180599999999998</v>
      </c>
      <c r="C41" s="22">
        <f t="shared" ref="C41:AG41" si="16">C40*$B$8</f>
        <v>68.849999999999994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153.03059999999999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18.34</v>
      </c>
      <c r="C46" s="20">
        <f t="shared" ref="C46:AG47" si="19">+C40+C42+C44</f>
        <v>15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33.340000000000003</v>
      </c>
    </row>
    <row r="47" spans="1:34" s="47" customFormat="1" x14ac:dyDescent="0.25">
      <c r="A47" s="48" t="s">
        <v>48</v>
      </c>
      <c r="B47" s="19">
        <f>+B41+B43+B45</f>
        <v>84.180599999999998</v>
      </c>
      <c r="C47" s="19">
        <f t="shared" si="19"/>
        <v>68.849999999999994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153.03059999999999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244.97</v>
      </c>
      <c r="C49" s="44">
        <v>71.290000000000006</v>
      </c>
      <c r="D49" s="44">
        <v>833.81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1150.07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20.64</v>
      </c>
      <c r="C53" s="44"/>
      <c r="D53" s="44">
        <v>202.36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223</v>
      </c>
    </row>
    <row r="54" spans="1:34" x14ac:dyDescent="0.25">
      <c r="A54" s="17" t="s">
        <v>114</v>
      </c>
      <c r="B54" s="44">
        <v>36.72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36.72</v>
      </c>
    </row>
    <row r="55" spans="1:34" x14ac:dyDescent="0.25">
      <c r="A55" s="17" t="s">
        <v>52</v>
      </c>
      <c r="B55" s="44"/>
      <c r="C55" s="44"/>
      <c r="D55" s="44">
        <v>4.59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4.59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738.49060000000009</v>
      </c>
      <c r="C64" s="53">
        <f t="shared" ref="C64:AG64" si="21">+C15+C23+C31+C39+C47+C48+C49+C50+C51+C52+C53+C54+C55+C56+C57+C58+C59+C60+C61+C62+C63</f>
        <v>238.94</v>
      </c>
      <c r="D64" s="53">
        <f t="shared" si="21"/>
        <v>3110.8500000000004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4088.2806000000005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736.16</v>
      </c>
      <c r="C67" s="57">
        <f t="shared" ref="C67:L67" si="23">C12</f>
        <v>236.97</v>
      </c>
      <c r="D67" s="57">
        <f t="shared" si="23"/>
        <v>3044.68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4017.81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736.16</v>
      </c>
      <c r="C69" s="59">
        <f t="shared" ref="C69:AG69" si="25">+C67+C68</f>
        <v>236.97</v>
      </c>
      <c r="D69" s="59">
        <f t="shared" si="25"/>
        <v>3044.68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4017.81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2.3306000000001177</v>
      </c>
      <c r="C70" s="57">
        <f t="shared" si="26"/>
        <v>1.9699999999999989</v>
      </c>
      <c r="D70" s="57">
        <f t="shared" si="26"/>
        <v>66.170000000000528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70.470600000000644</v>
      </c>
    </row>
    <row r="71" spans="1:34" ht="96" customHeight="1" x14ac:dyDescent="0.25">
      <c r="A71" s="77" t="s">
        <v>96</v>
      </c>
      <c r="B71" s="14"/>
      <c r="C71" s="14"/>
      <c r="D71" s="14" t="s">
        <v>153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F1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104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44598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2633.22</v>
      </c>
      <c r="C12" s="26">
        <v>1354.37</v>
      </c>
      <c r="D12" s="26">
        <v>2062.52</v>
      </c>
      <c r="E12" s="26">
        <v>2317.7199999999998</v>
      </c>
      <c r="F12" s="26">
        <v>1705.74</v>
      </c>
      <c r="G12" s="26">
        <v>2341.3200000000002</v>
      </c>
      <c r="H12" s="26">
        <v>1558.07</v>
      </c>
      <c r="I12" s="26">
        <v>780.89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14753.849999999999</v>
      </c>
      <c r="AI12" s="26">
        <v>14753.83</v>
      </c>
      <c r="AJ12" s="69">
        <f>+AI12-AH12</f>
        <v>-1.9999999998617568E-2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6.6</v>
      </c>
      <c r="C15" s="23">
        <v>58.6</v>
      </c>
      <c r="D15" s="23"/>
      <c r="E15" s="23">
        <v>92.25</v>
      </c>
      <c r="F15" s="23">
        <v>88.2</v>
      </c>
      <c r="G15" s="23">
        <v>126.3</v>
      </c>
      <c r="H15" s="23">
        <v>57</v>
      </c>
      <c r="I15" s="23">
        <v>208.7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637.65</v>
      </c>
    </row>
    <row r="16" spans="1:36" s="32" customFormat="1" x14ac:dyDescent="0.25">
      <c r="A16" s="30" t="s">
        <v>20</v>
      </c>
      <c r="B16" s="31">
        <v>288</v>
      </c>
      <c r="C16" s="31">
        <v>130</v>
      </c>
      <c r="D16" s="31">
        <v>248</v>
      </c>
      <c r="E16" s="31">
        <v>321</v>
      </c>
      <c r="F16" s="31">
        <v>174</v>
      </c>
      <c r="G16" s="31">
        <v>306</v>
      </c>
      <c r="H16" s="31">
        <v>267</v>
      </c>
      <c r="I16" s="31">
        <v>55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1789</v>
      </c>
      <c r="AJ16" s="70"/>
    </row>
    <row r="17" spans="1:36" s="47" customFormat="1" x14ac:dyDescent="0.25">
      <c r="A17" s="46" t="s">
        <v>27</v>
      </c>
      <c r="B17" s="22">
        <f>B16*$B$8</f>
        <v>1304.6400000000001</v>
      </c>
      <c r="C17" s="22">
        <f>C16*$B$8</f>
        <v>588.9</v>
      </c>
      <c r="D17" s="22">
        <f t="shared" ref="D17:AG17" si="2">D16*$B$8</f>
        <v>1123.44</v>
      </c>
      <c r="E17" s="22">
        <f t="shared" si="2"/>
        <v>1454.13</v>
      </c>
      <c r="F17" s="22">
        <f t="shared" si="2"/>
        <v>788.22</v>
      </c>
      <c r="G17" s="22">
        <f t="shared" si="2"/>
        <v>1386.18</v>
      </c>
      <c r="H17" s="22">
        <f t="shared" si="2"/>
        <v>1209.51</v>
      </c>
      <c r="I17" s="22">
        <f t="shared" si="2"/>
        <v>249.15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8104.170000000001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288</v>
      </c>
      <c r="C22" s="20">
        <f t="shared" ref="C22:AG23" si="5">+C16+C18+C20</f>
        <v>130</v>
      </c>
      <c r="D22" s="20">
        <f t="shared" si="5"/>
        <v>248</v>
      </c>
      <c r="E22" s="20">
        <f t="shared" si="5"/>
        <v>321</v>
      </c>
      <c r="F22" s="20">
        <f t="shared" si="5"/>
        <v>174</v>
      </c>
      <c r="G22" s="20">
        <f t="shared" si="5"/>
        <v>306</v>
      </c>
      <c r="H22" s="20">
        <f t="shared" si="5"/>
        <v>267</v>
      </c>
      <c r="I22" s="20">
        <f t="shared" si="5"/>
        <v>55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1789</v>
      </c>
    </row>
    <row r="23" spans="1:36" s="47" customFormat="1" x14ac:dyDescent="0.25">
      <c r="A23" s="48" t="s">
        <v>26</v>
      </c>
      <c r="B23" s="19">
        <f>+B17+B19+B21</f>
        <v>1304.6400000000001</v>
      </c>
      <c r="C23" s="19">
        <f t="shared" si="5"/>
        <v>588.9</v>
      </c>
      <c r="D23" s="19">
        <f t="shared" si="5"/>
        <v>1123.44</v>
      </c>
      <c r="E23" s="19">
        <f t="shared" si="5"/>
        <v>1454.13</v>
      </c>
      <c r="F23" s="19">
        <f t="shared" si="5"/>
        <v>788.22</v>
      </c>
      <c r="G23" s="19">
        <f t="shared" si="5"/>
        <v>1386.18</v>
      </c>
      <c r="H23" s="19">
        <f t="shared" si="5"/>
        <v>1209.51</v>
      </c>
      <c r="I23" s="19">
        <f t="shared" si="5"/>
        <v>249.15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8104.170000000001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885.51</v>
      </c>
      <c r="C49" s="44"/>
      <c r="D49" s="44"/>
      <c r="E49" s="44">
        <v>774.87</v>
      </c>
      <c r="F49" s="44">
        <v>698.47</v>
      </c>
      <c r="G49" s="44"/>
      <c r="H49" s="44"/>
      <c r="I49" s="44">
        <v>326.74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2685.59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>
        <v>128.54</v>
      </c>
      <c r="C52" s="44">
        <v>483.9</v>
      </c>
      <c r="D52" s="44">
        <v>852.91</v>
      </c>
      <c r="E52" s="44"/>
      <c r="F52" s="44"/>
      <c r="G52" s="44">
        <v>714.93</v>
      </c>
      <c r="H52" s="44">
        <v>259.19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2439.4699999999998</v>
      </c>
    </row>
    <row r="53" spans="1:34" x14ac:dyDescent="0.25">
      <c r="A53" s="17" t="s">
        <v>18</v>
      </c>
      <c r="B53" s="44">
        <v>311.58999999999997</v>
      </c>
      <c r="C53" s="44">
        <v>225.52</v>
      </c>
      <c r="D53" s="44">
        <v>131.05000000000001</v>
      </c>
      <c r="E53" s="44"/>
      <c r="F53" s="44">
        <v>132.1</v>
      </c>
      <c r="G53" s="44">
        <v>118.05</v>
      </c>
      <c r="H53" s="44">
        <v>36.07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954.38000000000011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2636.88</v>
      </c>
      <c r="C64" s="53">
        <f t="shared" ref="C64:AG64" si="21">+C15+C23+C31+C39+C47+C48+C49+C50+C51+C52+C53+C54+C55+C56+C57+C58+C59+C60+C61+C62+C63</f>
        <v>1356.92</v>
      </c>
      <c r="D64" s="53">
        <f t="shared" si="21"/>
        <v>2107.4</v>
      </c>
      <c r="E64" s="53">
        <f t="shared" si="21"/>
        <v>2321.25</v>
      </c>
      <c r="F64" s="53">
        <f t="shared" si="21"/>
        <v>1706.99</v>
      </c>
      <c r="G64" s="53">
        <f t="shared" si="21"/>
        <v>2345.46</v>
      </c>
      <c r="H64" s="53">
        <f t="shared" si="21"/>
        <v>1561.77</v>
      </c>
      <c r="I64" s="53">
        <f t="shared" si="21"/>
        <v>784.59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14821.260000000002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2633.22</v>
      </c>
      <c r="C67" s="57">
        <f t="shared" ref="C67:L67" si="23">C12</f>
        <v>1354.37</v>
      </c>
      <c r="D67" s="57">
        <f t="shared" si="23"/>
        <v>2062.52</v>
      </c>
      <c r="E67" s="57">
        <f t="shared" si="23"/>
        <v>2317.7199999999998</v>
      </c>
      <c r="F67" s="57">
        <f t="shared" si="23"/>
        <v>1705.74</v>
      </c>
      <c r="G67" s="57">
        <f t="shared" si="23"/>
        <v>2341.3200000000002</v>
      </c>
      <c r="H67" s="57">
        <f t="shared" si="23"/>
        <v>1558.07</v>
      </c>
      <c r="I67" s="57">
        <f t="shared" si="23"/>
        <v>780.89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14753.849999999999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2633.22</v>
      </c>
      <c r="C69" s="59">
        <f t="shared" ref="C69:AG69" si="25">+C67+C68</f>
        <v>1354.37</v>
      </c>
      <c r="D69" s="59">
        <f t="shared" si="25"/>
        <v>2062.52</v>
      </c>
      <c r="E69" s="59">
        <f t="shared" si="25"/>
        <v>2317.7199999999998</v>
      </c>
      <c r="F69" s="59">
        <f t="shared" si="25"/>
        <v>1705.74</v>
      </c>
      <c r="G69" s="59">
        <f t="shared" si="25"/>
        <v>2341.3200000000002</v>
      </c>
      <c r="H69" s="59">
        <f t="shared" si="25"/>
        <v>1558.07</v>
      </c>
      <c r="I69" s="59">
        <f t="shared" si="25"/>
        <v>780.89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14753.849999999999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3.6600000000003092</v>
      </c>
      <c r="C70" s="57">
        <f t="shared" si="26"/>
        <v>2.5500000000001819</v>
      </c>
      <c r="D70" s="57">
        <f t="shared" si="26"/>
        <v>44.880000000000109</v>
      </c>
      <c r="E70" s="57">
        <f t="shared" si="26"/>
        <v>3.5300000000002001</v>
      </c>
      <c r="F70" s="57">
        <f t="shared" si="26"/>
        <v>1.25</v>
      </c>
      <c r="G70" s="57">
        <f t="shared" si="26"/>
        <v>4.1399999999998727</v>
      </c>
      <c r="H70" s="57">
        <f t="shared" si="26"/>
        <v>3.7000000000000455</v>
      </c>
      <c r="I70" s="57">
        <f t="shared" si="26"/>
        <v>3.7000000000000455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67.410000000000764</v>
      </c>
    </row>
    <row r="71" spans="1:34" ht="94.5" customHeight="1" x14ac:dyDescent="0.25">
      <c r="A71" s="77" t="s">
        <v>96</v>
      </c>
      <c r="B71" s="14"/>
      <c r="C71" s="14"/>
      <c r="D71" s="14" t="s">
        <v>154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2022-02-08T16:01:06Z</dcterms:modified>
</cp:coreProperties>
</file>