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FEBRERO 2022\"/>
    </mc:Choice>
  </mc:AlternateContent>
  <xr:revisionPtr revIDLastSave="0" documentId="13_ncr:1_{0CC81C8E-6A4D-4AC0-8DCC-1F1E838B07B5}" xr6:coauthVersionLast="47" xr6:coauthVersionMax="47" xr10:uidLastSave="{00000000-0000-0000-0000-000000000000}"/>
  <bookViews>
    <workbookView xWindow="-120" yWindow="-120" windowWidth="15600" windowHeight="11160" firstSheet="6" activeTab="8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AH23" i="149" s="1"/>
  <c r="F11" i="145" s="1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G64" i="149" l="1"/>
  <c r="AG70" i="149" s="1"/>
  <c r="Q64" i="149"/>
  <c r="Q70" i="149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Y69" i="40" s="1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X39" i="40" s="1"/>
  <c r="Y33" i="40"/>
  <c r="Z33" i="40"/>
  <c r="Z39" i="40" s="1"/>
  <c r="AA33" i="40"/>
  <c r="AB33" i="40"/>
  <c r="AC33" i="40"/>
  <c r="AD33" i="40"/>
  <c r="AE33" i="40"/>
  <c r="AF33" i="40"/>
  <c r="AF39" i="40" s="1"/>
  <c r="AG33" i="40"/>
  <c r="T35" i="40"/>
  <c r="T39" i="40" s="1"/>
  <c r="U35" i="40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U39" i="40"/>
  <c r="V39" i="40"/>
  <c r="AD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E39" i="40"/>
  <c r="AA39" i="40"/>
  <c r="W39" i="40"/>
  <c r="AD23" i="40"/>
  <c r="V47" i="40"/>
  <c r="Z23" i="40"/>
  <c r="Z47" i="40"/>
  <c r="Z64" i="40" s="1"/>
  <c r="Z70" i="40" s="1"/>
  <c r="AG39" i="40"/>
  <c r="Y39" i="40"/>
  <c r="AF47" i="40"/>
  <c r="X47" i="40"/>
  <c r="V23" i="40"/>
  <c r="AD47" i="40"/>
  <c r="AC39" i="40"/>
  <c r="AF69" i="40"/>
  <c r="AB69" i="40"/>
  <c r="X69" i="40"/>
  <c r="T69" i="40"/>
  <c r="P69" i="40"/>
  <c r="AF23" i="40"/>
  <c r="AB23" i="40"/>
  <c r="X23" i="40"/>
  <c r="T23" i="40"/>
  <c r="T64" i="40" s="1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D31" i="40"/>
  <c r="AB31" i="40"/>
  <c r="Z31" i="40"/>
  <c r="X31" i="40"/>
  <c r="V31" i="40"/>
  <c r="V64" i="40" s="1"/>
  <c r="V70" i="40" s="1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Y64" i="40" s="1"/>
  <c r="Y70" i="40" s="1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P47" i="40" s="1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AC64" i="40" l="1"/>
  <c r="AC70" i="40" s="1"/>
  <c r="Q39" i="40"/>
  <c r="M39" i="40"/>
  <c r="AG64" i="40"/>
  <c r="AG70" i="40" s="1"/>
  <c r="X64" i="40"/>
  <c r="X70" i="40" s="1"/>
  <c r="AF70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AH69" i="40" l="1"/>
  <c r="R64" i="40"/>
  <c r="R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G47" i="40" s="1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F39" i="40" s="1"/>
  <c r="G33" i="40"/>
  <c r="H33" i="40"/>
  <c r="I33" i="40"/>
  <c r="I39" i="40" s="1"/>
  <c r="J33" i="40"/>
  <c r="K33" i="40"/>
  <c r="L33" i="40"/>
  <c r="C35" i="40"/>
  <c r="D35" i="40"/>
  <c r="E35" i="40"/>
  <c r="F35" i="40"/>
  <c r="G35" i="40"/>
  <c r="H35" i="40"/>
  <c r="H39" i="40" s="1"/>
  <c r="I35" i="40"/>
  <c r="J35" i="40"/>
  <c r="K35" i="40"/>
  <c r="L35" i="40"/>
  <c r="L39" i="40" s="1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G23" i="40" s="1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E23" i="40"/>
  <c r="C30" i="40"/>
  <c r="D30" i="40"/>
  <c r="E30" i="40"/>
  <c r="F30" i="40"/>
  <c r="G30" i="40"/>
  <c r="H30" i="40"/>
  <c r="I30" i="40"/>
  <c r="J30" i="40"/>
  <c r="K30" i="40"/>
  <c r="L30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K47" i="40"/>
  <c r="B38" i="40"/>
  <c r="I23" i="40" l="1"/>
  <c r="K31" i="40"/>
  <c r="G31" i="40"/>
  <c r="C31" i="40"/>
  <c r="I47" i="40"/>
  <c r="E47" i="40"/>
  <c r="E39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E64" i="40"/>
  <c r="E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<sst xmlns="http://schemas.openxmlformats.org/spreadsheetml/2006/main" count="760" uniqueCount="141">
  <si>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</si>
  <si>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</si>
  <si>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</si>
  <si>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</si>
  <si>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</si>
  <si>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</si>
  <si>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</si>
  <si>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</si>
  <si>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</si>
  <si>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</si>
  <si>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</si>
  <si>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</si>
  <si>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</si>
  <si>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</si>
  <si>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</si>
  <si>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</si>
  <si>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</si>
  <si>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</si>
  <si>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</si>
  <si>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</si>
  <si>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</si>
  <si>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</si>
  <si>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</si>
  <si>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</si>
  <si>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</si>
  <si>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</si>
  <si>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</si>
  <si>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</si>
  <si>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</si>
  <si>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</si>
  <si>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</si>
  <si>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</si>
  <si>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</si>
  <si>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</si>
  <si>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</si>
  <si>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</si>
  <si>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</si>
  <si>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</si>
  <si>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</si>
  <si>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</si>
  <si>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</si>
  <si>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</si>
  <si>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</si>
  <si>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</si>
  <si>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</si>
  <si>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</si>
  <si>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</si>
  <si>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</si>
  <si>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</si>
  <si>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</si>
  <si>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</si>
  <si>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</si>
  <si>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</si>
  <si>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</si>
  <si>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</si>
  <si>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</si>
  <si>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</si>
  <si>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</si>
  <si>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</si>
  <si>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</si>
  <si>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</si>
  <si>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</si>
  <si>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</si>
  <si>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</si>
  <si>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</si>
  <si>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</si>
  <si>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</si>
  <si>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</si>
  <si>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</si>
  <si>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</si>
  <si>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</si>
  <si>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</si>
  <si>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</si>
  <si>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</si>
  <si>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</si>
  <si>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</si>
  <si>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</si>
  <si>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</si>
  <si>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</si>
  <si>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</si>
  <si>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</si>
  <si>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</si>
  <si>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</si>
  <si>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</si>
  <si>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</si>
  <si>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</si>
  <si>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</si>
  <si>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</si>
  <si>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</si>
  <si>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</si>
  <si>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</si>
  <si>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</si>
  <si>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</si>
  <si>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</si>
  <si>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</si>
  <si>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</si>
  <si>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</si>
  <si>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</si>
  <si>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</si>
  <si>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</si>
  <si>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</si>
  <si>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</si>
  <si>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</si>
  <si>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</si>
  <si>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</si>
  <si>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</si>
  <si>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</si>
  <si>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</si>
  <si>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</si>
  <si>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</si>
  <si>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</si>
  <si>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</si>
  <si>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</si>
  <si>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</si>
  <si>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</si>
  <si>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</si>
  <si>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</si>
  <si>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</si>
  <si>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</si>
  <si>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</si>
  <si>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</si>
  <si>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</si>
  <si>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9.00F/C</t>
  </si>
  <si>
    <t>18.50F/C</t>
  </si>
  <si>
    <t>39.71F/C</t>
  </si>
  <si>
    <t>48.50F/C</t>
  </si>
  <si>
    <t>46.00F/C</t>
  </si>
  <si>
    <t>12.25F/C</t>
  </si>
  <si>
    <t>16.00F/C</t>
  </si>
  <si>
    <t>0.50F/C</t>
  </si>
  <si>
    <t>17.00F/C</t>
  </si>
  <si>
    <t>14.50F/C</t>
  </si>
  <si>
    <t>SOBRANTE DE 1$</t>
  </si>
  <si>
    <t>99.50F/C</t>
  </si>
  <si>
    <t>86.00F/C</t>
  </si>
  <si>
    <t>24.00F/C</t>
  </si>
  <si>
    <t>2.00F/C</t>
  </si>
  <si>
    <t>SOBRANTE DE 5$</t>
  </si>
  <si>
    <t>27.00F/C</t>
  </si>
  <si>
    <t>5.00F/C</t>
  </si>
  <si>
    <t>13f/c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</si>
</sst>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38777.06</v>
      </c>
      <c r="C2" s="43">
        <f>MODELO!AH12</f>
        <v>18788.149999999998</v>
      </c>
      <c r="D2" s="43">
        <f>EXQUISITECES!AH12</f>
        <v>8530.01</v>
      </c>
      <c r="E2" s="43">
        <f>HOYADA!AH12</f>
        <v>10553.91</v>
      </c>
      <c r="F2" s="43">
        <f>FARMASTOP!AH12</f>
        <v>1946.33</v>
      </c>
      <c r="G2" s="43">
        <f>BOCAS!AH12</f>
        <v>1251.9000000000001</v>
      </c>
      <c r="H2" s="43">
        <f>LAGUNETICA!AH12</f>
        <v>10388.720000000001</v>
      </c>
      <c r="I2" s="43">
        <f>SANANTONIO!AH12</f>
        <v>0</v>
      </c>
      <c r="J2" s="43">
        <f>SUM(B2:I2)</f>
        <v>90236.079999999987</v>
      </c>
    </row>
    <row r="3" spans="1:10" x14ac:dyDescent="0.25">
      <c r="A3" s="46" t="s">
        <v>0</v>
      </c>
      <c r="B3" s="43">
        <f>AUTOMERCADO!AH15</f>
        <v>700.35</v>
      </c>
      <c r="C3" s="43">
        <f>MODELO!AH15</f>
        <v>312.2</v>
      </c>
      <c r="D3" s="43">
        <f>EXQUISITECES!AH15</f>
        <v>125</v>
      </c>
      <c r="E3" s="43">
        <f>HOYADA!AH15</f>
        <v>1129.3</v>
      </c>
      <c r="F3" s="43">
        <f>FARMASTOP!AH15</f>
        <v>28</v>
      </c>
      <c r="G3" s="43">
        <f>BOCAS!AH15</f>
        <v>0</v>
      </c>
      <c r="H3" s="43">
        <f>LAGUNETICA!AH15</f>
        <v>704.15000000000009</v>
      </c>
      <c r="I3" s="43">
        <f>SANANTONIO!AH15</f>
        <v>0</v>
      </c>
      <c r="J3" s="43">
        <f t="shared" ref="J3:J52" si="0">SUM(B3:I3)</f>
        <v>2999</v>
      </c>
    </row>
    <row r="4" spans="1:10" x14ac:dyDescent="0.25">
      <c r="A4" s="73" t="s">
        <v>20</v>
      </c>
      <c r="B4" s="43">
        <f>AUTOMERCADO!AH16</f>
        <v>4116</v>
      </c>
      <c r="C4" s="43">
        <f>MODELO!AH16</f>
        <v>1757</v>
      </c>
      <c r="D4" s="43">
        <f>EXQUISITECES!AH16</f>
        <v>956</v>
      </c>
      <c r="E4" s="43">
        <f>HOYADA!AH16</f>
        <v>562</v>
      </c>
      <c r="F4" s="43">
        <f>FARMASTOP!AH16</f>
        <v>220</v>
      </c>
      <c r="G4" s="43">
        <f>BOCAS!AH16</f>
        <v>186</v>
      </c>
      <c r="H4" s="43">
        <f>LAGUNETICA!AH16</f>
        <v>978</v>
      </c>
      <c r="I4" s="43">
        <f>SANANTONIO!AH16</f>
        <v>0</v>
      </c>
      <c r="J4" s="43">
        <f t="shared" si="0"/>
        <v>8775</v>
      </c>
    </row>
    <row r="5" spans="1:10" x14ac:dyDescent="0.25">
      <c r="A5" s="46" t="s">
        <v>27</v>
      </c>
      <c r="B5" s="43">
        <f>AUTOMERCADO!AH17</f>
        <v>18604.32</v>
      </c>
      <c r="C5" s="43">
        <f>MODELO!AH17</f>
        <v>7941.6399999999994</v>
      </c>
      <c r="D5" s="43">
        <f>EXQUISITECES!AH17</f>
        <v>4321.12</v>
      </c>
      <c r="E5" s="43">
        <f>HOYADA!AH17</f>
        <v>2540.2399999999998</v>
      </c>
      <c r="F5" s="43">
        <f>FARMASTOP!AH17</f>
        <v>994.39999999999986</v>
      </c>
      <c r="G5" s="43">
        <f>BOCAS!AH17</f>
        <v>853.74</v>
      </c>
      <c r="H5" s="43">
        <f>LAGUNETICA!AH17</f>
        <v>4420.5599999999986</v>
      </c>
      <c r="I5" s="43">
        <f>SANANTONIO!AH17</f>
        <v>0</v>
      </c>
      <c r="J5" s="43">
        <f t="shared" si="0"/>
        <v>39676.019999999997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4116</v>
      </c>
      <c r="C10" s="43">
        <f>MODELO!AH22</f>
        <v>1757</v>
      </c>
      <c r="D10" s="43">
        <f>EXQUISITECES!AH22</f>
        <v>956</v>
      </c>
      <c r="E10" s="43">
        <f>HOYADA!AH22</f>
        <v>562</v>
      </c>
      <c r="F10" s="43">
        <f>FARMASTOP!AH22</f>
        <v>220</v>
      </c>
      <c r="G10" s="43">
        <f>BOCAS!AH22</f>
        <v>186</v>
      </c>
      <c r="H10" s="43">
        <f>LAGUNETICA!AH22</f>
        <v>978</v>
      </c>
      <c r="I10" s="43">
        <f>SANANTONIO!AH22</f>
        <v>0</v>
      </c>
      <c r="J10" s="43">
        <f t="shared" si="0"/>
        <v>8775</v>
      </c>
    </row>
    <row r="11" spans="1:10" x14ac:dyDescent="0.25">
      <c r="A11" s="48" t="s">
        <v>26</v>
      </c>
      <c r="B11" s="43">
        <f>AUTOMERCADO!AH23</f>
        <v>18604.32</v>
      </c>
      <c r="C11" s="43">
        <f>MODELO!AH23</f>
        <v>7941.6399999999994</v>
      </c>
      <c r="D11" s="43">
        <f>EXQUISITECES!AH23</f>
        <v>4321.12</v>
      </c>
      <c r="E11" s="43">
        <f>HOYADA!AH23</f>
        <v>2540.2399999999998</v>
      </c>
      <c r="F11" s="43">
        <f>FARMASTOP!AH23</f>
        <v>994.39999999999986</v>
      </c>
      <c r="G11" s="43">
        <f>BOCAS!AH23</f>
        <v>853.74</v>
      </c>
      <c r="H11" s="43">
        <f>LAGUNETICA!AH23</f>
        <v>4420.5599999999986</v>
      </c>
      <c r="I11" s="43">
        <f>SANANTONIO!AH23</f>
        <v>0</v>
      </c>
      <c r="J11" s="43">
        <f t="shared" si="0"/>
        <v>39676.019999999997</v>
      </c>
    </row>
    <row r="12" spans="1:10" x14ac:dyDescent="0.25">
      <c r="A12" s="46" t="s">
        <v>28</v>
      </c>
      <c r="B12" s="43">
        <f>AUTOMERCADO!AH24</f>
        <v>49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2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51</v>
      </c>
    </row>
    <row r="13" spans="1:10" x14ac:dyDescent="0.25">
      <c r="A13" s="46" t="s">
        <v>31</v>
      </c>
      <c r="B13" s="43">
        <f>AUTOMERCADO!AH25</f>
        <v>221.47999999999996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9.0399999999999991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230.51999999999995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49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2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51</v>
      </c>
    </row>
    <row r="19" spans="1:10" x14ac:dyDescent="0.25">
      <c r="A19" s="48" t="s">
        <v>33</v>
      </c>
      <c r="B19" s="43">
        <f>AUTOMERCADO!AH31</f>
        <v>221.47999999999996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9.0399999999999991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230.51999999999995</v>
      </c>
    </row>
    <row r="20" spans="1:10" x14ac:dyDescent="0.25">
      <c r="A20" s="46" t="s">
        <v>34</v>
      </c>
      <c r="B20" s="43">
        <f>AUTOMERCADO!AH32</f>
        <v>206.06</v>
      </c>
      <c r="C20" s="43">
        <f>MODELO!AH32</f>
        <v>0</v>
      </c>
      <c r="D20" s="43">
        <f>EXQUISITECES!AH32</f>
        <v>30.09</v>
      </c>
      <c r="E20" s="43">
        <f>HOYADA!AH32</f>
        <v>0</v>
      </c>
      <c r="F20" s="43">
        <f>FARMASTOP!AH32</f>
        <v>14.83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250.98000000000002</v>
      </c>
    </row>
    <row r="21" spans="1:10" x14ac:dyDescent="0.25">
      <c r="A21" s="46" t="s">
        <v>35</v>
      </c>
      <c r="B21" s="43">
        <f>AUTOMERCADO!AH33</f>
        <v>931.39119999999991</v>
      </c>
      <c r="C21" s="43">
        <f>MODELO!AH33</f>
        <v>0</v>
      </c>
      <c r="D21" s="43">
        <f>EXQUISITECES!AH33</f>
        <v>136.0068</v>
      </c>
      <c r="E21" s="43">
        <f>HOYADA!AH33</f>
        <v>0</v>
      </c>
      <c r="F21" s="43">
        <f>FARMASTOP!AH33</f>
        <v>67.031599999999997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1134.4295999999999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206.06</v>
      </c>
      <c r="C26" s="43">
        <f>MODELO!AH38</f>
        <v>0</v>
      </c>
      <c r="D26" s="43">
        <f>EXQUISITECES!AH38</f>
        <v>30.09</v>
      </c>
      <c r="E26" s="43">
        <f>HOYADA!AH38</f>
        <v>0</v>
      </c>
      <c r="F26" s="43">
        <f>FARMASTOP!AH38</f>
        <v>14.83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250.98000000000002</v>
      </c>
    </row>
    <row r="27" spans="1:10" x14ac:dyDescent="0.25">
      <c r="A27" s="48" t="s">
        <v>42</v>
      </c>
      <c r="B27" s="43">
        <f>AUTOMERCADO!AH39</f>
        <v>931.39119999999991</v>
      </c>
      <c r="C27" s="43">
        <f>MODELO!AH39</f>
        <v>0</v>
      </c>
      <c r="D27" s="43">
        <f>EXQUISITECES!AH39</f>
        <v>136.0068</v>
      </c>
      <c r="E27" s="43">
        <f>HOYADA!AH39</f>
        <v>0</v>
      </c>
      <c r="F27" s="43">
        <f>FARMASTOP!AH39</f>
        <v>67.031599999999997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1134.4295999999999</v>
      </c>
    </row>
    <row r="28" spans="1:10" x14ac:dyDescent="0.25">
      <c r="A28" s="46" t="s">
        <v>43</v>
      </c>
      <c r="B28" s="43">
        <f>AUTOMERCADO!AH40</f>
        <v>187.53</v>
      </c>
      <c r="C28" s="43">
        <f>MODELO!AH40</f>
        <v>17.72</v>
      </c>
      <c r="D28" s="43">
        <f>EXQUISITECES!AH40</f>
        <v>0</v>
      </c>
      <c r="E28" s="43">
        <f>HOYADA!AH40</f>
        <v>88.42</v>
      </c>
      <c r="F28" s="43">
        <f>FARMASTOP!AH40</f>
        <v>0</v>
      </c>
      <c r="G28" s="43">
        <f>BOCAS!AH40</f>
        <v>0</v>
      </c>
      <c r="H28" s="43">
        <f>LAGUNETICA!AH40</f>
        <v>22.76</v>
      </c>
      <c r="I28" s="43">
        <f>SANANTONIO!AH40</f>
        <v>0</v>
      </c>
      <c r="J28" s="43">
        <f t="shared" si="0"/>
        <v>316.43</v>
      </c>
    </row>
    <row r="29" spans="1:10" x14ac:dyDescent="0.25">
      <c r="A29" s="46" t="s">
        <v>44</v>
      </c>
      <c r="B29" s="43">
        <f>AUTOMERCADO!AH41</f>
        <v>847.63559999999995</v>
      </c>
      <c r="C29" s="43">
        <f>MODELO!AH41</f>
        <v>80.094399999999993</v>
      </c>
      <c r="D29" s="43">
        <f>EXQUISITECES!AH41</f>
        <v>0</v>
      </c>
      <c r="E29" s="43">
        <f>HOYADA!AH41</f>
        <v>399.65839999999997</v>
      </c>
      <c r="F29" s="43">
        <f>FARMASTOP!AH41</f>
        <v>0</v>
      </c>
      <c r="G29" s="43">
        <f>BOCAS!AH41</f>
        <v>0</v>
      </c>
      <c r="H29" s="43">
        <f>LAGUNETICA!AH41</f>
        <v>102.87519999999999</v>
      </c>
      <c r="I29" s="43">
        <f>SANANTONIO!AH41</f>
        <v>0</v>
      </c>
      <c r="J29" s="43">
        <f t="shared" si="0"/>
        <v>1430.2635999999998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187.53</v>
      </c>
      <c r="C34" s="43">
        <f>MODELO!AH46</f>
        <v>17.72</v>
      </c>
      <c r="D34" s="43">
        <f>EXQUISITECES!AH46</f>
        <v>0</v>
      </c>
      <c r="E34" s="43">
        <f>HOYADA!AH46</f>
        <v>88.42</v>
      </c>
      <c r="F34" s="43">
        <f>FARMASTOP!AH46</f>
        <v>0</v>
      </c>
      <c r="G34" s="43">
        <f>BOCAS!AH46</f>
        <v>0</v>
      </c>
      <c r="H34" s="43">
        <f>LAGUNETICA!AH46</f>
        <v>22.76</v>
      </c>
      <c r="I34" s="43">
        <f>SANANTONIO!AH46</f>
        <v>0</v>
      </c>
      <c r="J34" s="43">
        <f t="shared" si="0"/>
        <v>316.43</v>
      </c>
    </row>
    <row r="35" spans="1:10" x14ac:dyDescent="0.25">
      <c r="A35" s="48" t="s">
        <v>48</v>
      </c>
      <c r="B35" s="43">
        <f>AUTOMERCADO!AH47</f>
        <v>847.63559999999995</v>
      </c>
      <c r="C35" s="43">
        <f>MODELO!AH47</f>
        <v>80.094399999999993</v>
      </c>
      <c r="D35" s="43">
        <f>EXQUISITECES!AH47</f>
        <v>0</v>
      </c>
      <c r="E35" s="43">
        <f>HOYADA!AH47</f>
        <v>399.65839999999997</v>
      </c>
      <c r="F35" s="43">
        <f>FARMASTOP!AH47</f>
        <v>0</v>
      </c>
      <c r="G35" s="43">
        <f>BOCAS!AH47</f>
        <v>0</v>
      </c>
      <c r="H35" s="43">
        <f>LAGUNETICA!AH47</f>
        <v>102.87519999999999</v>
      </c>
      <c r="I35" s="43">
        <f>SANANTONIO!AH47</f>
        <v>0</v>
      </c>
      <c r="J35" s="43">
        <f t="shared" si="0"/>
        <v>1430.2635999999998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13832.2</v>
      </c>
      <c r="C37" s="43">
        <f>MODELO!AH49</f>
        <v>7740.43</v>
      </c>
      <c r="D37" s="43">
        <f>EXQUISITECES!AH49</f>
        <v>2614.65</v>
      </c>
      <c r="E37" s="43">
        <f>HOYADA!AH49</f>
        <v>3570.2799999999997</v>
      </c>
      <c r="F37" s="43">
        <f>FARMASTOP!AH49</f>
        <v>749.21</v>
      </c>
      <c r="G37" s="43">
        <f>BOCAS!AH49</f>
        <v>372.7</v>
      </c>
      <c r="H37" s="43">
        <f>LAGUNETICA!AH49</f>
        <v>1392.04</v>
      </c>
      <c r="I37" s="43">
        <f>SANANTONIO!AH49</f>
        <v>0</v>
      </c>
      <c r="J37" s="43">
        <f t="shared" si="0"/>
        <v>30271.510000000002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167.06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2224.4400000000005</v>
      </c>
      <c r="I40" s="43">
        <f>SANANTONIO!AH52</f>
        <v>0</v>
      </c>
      <c r="J40" s="43">
        <f t="shared" si="0"/>
        <v>2391.5000000000005</v>
      </c>
    </row>
    <row r="41" spans="1:10" x14ac:dyDescent="0.25">
      <c r="A41" s="74" t="s">
        <v>18</v>
      </c>
      <c r="B41" s="43">
        <f>AUTOMERCADO!AH53</f>
        <v>2373.0399999999995</v>
      </c>
      <c r="C41" s="43">
        <f>MODELO!AH53</f>
        <v>2248.4499999999998</v>
      </c>
      <c r="D41" s="43">
        <f>EXQUISITECES!AH53</f>
        <v>1406.8700000000001</v>
      </c>
      <c r="E41" s="43">
        <f>HOYADA!AH53</f>
        <v>2882.15</v>
      </c>
      <c r="F41" s="43">
        <f>FARMASTOP!AH53</f>
        <v>112.17</v>
      </c>
      <c r="G41" s="43">
        <f>BOCAS!AH53</f>
        <v>83.05</v>
      </c>
      <c r="H41" s="43">
        <f>LAGUNETICA!AH53</f>
        <v>1432.58</v>
      </c>
      <c r="I41" s="43">
        <f>SANANTONIO!AH53</f>
        <v>0</v>
      </c>
      <c r="J41" s="43">
        <f t="shared" si="0"/>
        <v>10538.31</v>
      </c>
    </row>
    <row r="42" spans="1:10" x14ac:dyDescent="0.25">
      <c r="A42" s="74" t="s">
        <v>114</v>
      </c>
      <c r="B42" s="43">
        <f>AUTOMERCADO!AH54</f>
        <v>186.03</v>
      </c>
      <c r="C42" s="43">
        <f>MODELO!AH54</f>
        <v>3.29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189.32</v>
      </c>
    </row>
    <row r="43" spans="1:10" x14ac:dyDescent="0.25">
      <c r="A43" s="74" t="s">
        <v>52</v>
      </c>
      <c r="B43" s="43">
        <f>AUTOMERCADO!AH55</f>
        <v>1393.3600000000001</v>
      </c>
      <c r="C43" s="43">
        <f>MODELO!AH55</f>
        <v>411.89</v>
      </c>
      <c r="D43" s="43">
        <f>EXQUISITECES!AH55</f>
        <v>19.260000000000002</v>
      </c>
      <c r="E43" s="43">
        <f>HOYADA!AH55</f>
        <v>37.630000000000003</v>
      </c>
      <c r="F43" s="43">
        <f>FARMASTOP!AH55</f>
        <v>15.76</v>
      </c>
      <c r="G43" s="43">
        <f>BOCAS!AH55</f>
        <v>0</v>
      </c>
      <c r="H43" s="43">
        <f>LAGUNETICA!AH55</f>
        <v>19.93</v>
      </c>
      <c r="I43" s="43">
        <f>SANANTONIO!AH55</f>
        <v>0</v>
      </c>
      <c r="J43" s="43">
        <f t="shared" si="0"/>
        <v>1897.8300000000002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121.53</v>
      </c>
      <c r="I47" s="43">
        <f>SANANTONIO!AH59</f>
        <v>0</v>
      </c>
      <c r="J47" s="43">
        <f t="shared" si="0"/>
        <v>121.53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66.319999999999993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66.319999999999993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2.39</v>
      </c>
      <c r="I51" s="43">
        <f>SANANTONIO!AH63</f>
        <v>0</v>
      </c>
      <c r="J51" s="43">
        <f t="shared" si="0"/>
        <v>2.39</v>
      </c>
    </row>
    <row r="52" spans="1:10" x14ac:dyDescent="0.25">
      <c r="A52" s="51" t="s">
        <v>92</v>
      </c>
      <c r="B52" s="75">
        <f>AUTOMERCADO!AH64</f>
        <v>39089.806799999998</v>
      </c>
      <c r="C52" s="75">
        <f>MODELO!AH64</f>
        <v>18971.374399999997</v>
      </c>
      <c r="D52" s="75">
        <f>EXQUISITECES!AH64</f>
        <v>8622.9067999999988</v>
      </c>
      <c r="E52" s="75">
        <f>HOYADA!AH64</f>
        <v>10559.258399999999</v>
      </c>
      <c r="F52" s="75">
        <f>FARMASTOP!AH64</f>
        <v>1975.6115999999997</v>
      </c>
      <c r="G52" s="75">
        <f>BOCAS!AH64</f>
        <v>1309.49</v>
      </c>
      <c r="H52" s="75">
        <f>LAGUNETICA!AH64</f>
        <v>10420.495199999999</v>
      </c>
      <c r="I52" s="75">
        <f>SANANTONIO!AH64</f>
        <v>0</v>
      </c>
      <c r="J52" s="75">
        <f t="shared" si="0"/>
        <v>90948.943199999994</v>
      </c>
    </row>
    <row r="53" spans="1:10" x14ac:dyDescent="0.25">
      <c r="A53" s="56" t="s">
        <v>3</v>
      </c>
      <c r="B53" s="43">
        <f>B2</f>
        <v>38777.06</v>
      </c>
      <c r="C53" s="43">
        <f t="shared" ref="C53:I53" si="1">C2</f>
        <v>18788.149999999998</v>
      </c>
      <c r="D53" s="43">
        <f t="shared" si="1"/>
        <v>8530.01</v>
      </c>
      <c r="E53" s="43">
        <f t="shared" si="1"/>
        <v>10553.91</v>
      </c>
      <c r="F53" s="43">
        <f t="shared" si="1"/>
        <v>1946.33</v>
      </c>
      <c r="G53" s="43">
        <f t="shared" si="1"/>
        <v>1251.9000000000001</v>
      </c>
      <c r="H53" s="43">
        <f t="shared" si="1"/>
        <v>10388.720000000001</v>
      </c>
      <c r="I53" s="43">
        <f t="shared" si="1"/>
        <v>0</v>
      </c>
      <c r="J53" s="43">
        <f>J2</f>
        <v>90236.079999999987</v>
      </c>
    </row>
    <row r="54" spans="1:10" x14ac:dyDescent="0.25">
      <c r="A54" s="58" t="s">
        <v>95</v>
      </c>
      <c r="B54" s="43">
        <f>+B52-B53</f>
        <v>312.7468000000008</v>
      </c>
      <c r="C54" s="43">
        <f t="shared" ref="C54:I54" si="2">+C52-C53</f>
        <v>183.22439999999915</v>
      </c>
      <c r="D54" s="43">
        <f t="shared" si="2"/>
        <v>92.89679999999862</v>
      </c>
      <c r="E54" s="43">
        <f t="shared" si="2"/>
        <v>5.3483999999989464</v>
      </c>
      <c r="F54" s="43">
        <f t="shared" si="2"/>
        <v>29.281599999999798</v>
      </c>
      <c r="G54" s="43">
        <f t="shared" si="2"/>
        <v>57.589999999999918</v>
      </c>
      <c r="H54" s="43">
        <f t="shared" si="2"/>
        <v>31.775199999998222</v>
      </c>
      <c r="I54" s="43">
        <f t="shared" si="2"/>
        <v>0</v>
      </c>
      <c r="J54" s="43">
        <f>+J52-J53</f>
        <v>712.86320000000705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4.5199999999999996</v>
      </c>
      <c r="C8" s="1" t="s">
        <v>38</v>
      </c>
      <c r="D8" s="2">
        <v>4.5199999999999996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67</v>
      </c>
      <c r="I11" s="5" t="s">
        <v>75</v>
      </c>
      <c r="J11" s="5" t="s">
        <v>54</v>
      </c>
      <c r="K11" s="5" t="s">
        <v>56</v>
      </c>
      <c r="L11" s="5" t="s">
        <v>58</v>
      </c>
      <c r="M11" s="5" t="s">
        <v>60</v>
      </c>
      <c r="N11" s="5" t="s">
        <v>60</v>
      </c>
      <c r="O11" s="5" t="s">
        <v>62</v>
      </c>
      <c r="P11" s="5" t="s">
        <v>64</v>
      </c>
      <c r="Q11" s="5" t="s">
        <v>66</v>
      </c>
      <c r="R11" s="5" t="s">
        <v>80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1371.52</v>
      </c>
      <c r="C12" s="26">
        <v>1784.88</v>
      </c>
      <c r="D12" s="26">
        <v>1452.57</v>
      </c>
      <c r="E12" s="26">
        <v>1440.31</v>
      </c>
      <c r="F12" s="26">
        <v>1525.65</v>
      </c>
      <c r="G12" s="26">
        <v>3733.15</v>
      </c>
      <c r="H12" s="26">
        <v>678.43</v>
      </c>
      <c r="I12" s="26">
        <v>59.47</v>
      </c>
      <c r="J12" s="26">
        <v>4407.4399999999996</v>
      </c>
      <c r="K12" s="26">
        <v>3040.92</v>
      </c>
      <c r="L12" s="26">
        <v>3558.21</v>
      </c>
      <c r="M12" s="26">
        <v>404.22</v>
      </c>
      <c r="N12" s="26">
        <v>1252.6300000000001</v>
      </c>
      <c r="O12" s="26">
        <v>5017.1099999999997</v>
      </c>
      <c r="P12" s="26">
        <v>2967.07</v>
      </c>
      <c r="Q12" s="26">
        <v>5604.08</v>
      </c>
      <c r="R12" s="26">
        <v>479.4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38777.06</v>
      </c>
      <c r="AI12" s="26">
        <v>38769.99</v>
      </c>
      <c r="AJ12" s="69">
        <f>+AI12-AH12</f>
        <v>-7.069999999999709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1.5</v>
      </c>
      <c r="D15" s="23"/>
      <c r="E15" s="23"/>
      <c r="F15" s="23">
        <v>55.1</v>
      </c>
      <c r="G15" s="23">
        <v>12.6</v>
      </c>
      <c r="H15" s="23">
        <v>3.5</v>
      </c>
      <c r="I15" s="23">
        <v>0.5</v>
      </c>
      <c r="J15" s="23">
        <v>31.95</v>
      </c>
      <c r="K15" s="23">
        <v>406.5</v>
      </c>
      <c r="L15" s="23">
        <v>77.5</v>
      </c>
      <c r="M15" s="23"/>
      <c r="N15" s="23"/>
      <c r="O15" s="23"/>
      <c r="P15" s="23"/>
      <c r="Q15" s="23">
        <v>71.7</v>
      </c>
      <c r="R15" s="23">
        <v>39.5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700.35</v>
      </c>
    </row>
    <row r="16" spans="1:36" s="32" customFormat="1" x14ac:dyDescent="0.25">
      <c r="A16" s="30" t="s">
        <v>20</v>
      </c>
      <c r="B16" s="31">
        <v>88</v>
      </c>
      <c r="C16" s="31">
        <v>82</v>
      </c>
      <c r="D16" s="31">
        <v>44</v>
      </c>
      <c r="E16" s="31">
        <v>93</v>
      </c>
      <c r="F16" s="31">
        <v>220</v>
      </c>
      <c r="G16" s="31">
        <v>332</v>
      </c>
      <c r="H16" s="31">
        <v>79</v>
      </c>
      <c r="I16" s="31">
        <v>12</v>
      </c>
      <c r="J16" s="31">
        <v>435</v>
      </c>
      <c r="K16" s="31">
        <v>319</v>
      </c>
      <c r="L16" s="31">
        <v>386</v>
      </c>
      <c r="M16" s="31">
        <v>20</v>
      </c>
      <c r="N16" s="31">
        <v>41</v>
      </c>
      <c r="O16" s="31">
        <v>674</v>
      </c>
      <c r="P16" s="31">
        <v>505</v>
      </c>
      <c r="Q16" s="31">
        <v>733</v>
      </c>
      <c r="R16" s="31">
        <v>53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4116</v>
      </c>
      <c r="AJ16" s="70"/>
    </row>
    <row r="17" spans="1:36" s="47" customFormat="1" x14ac:dyDescent="0.25">
      <c r="A17" s="46" t="s">
        <v>27</v>
      </c>
      <c r="B17" s="22">
        <f>B16*$B$8</f>
        <v>397.76</v>
      </c>
      <c r="C17" s="22">
        <f>C16*$B$8</f>
        <v>370.64</v>
      </c>
      <c r="D17" s="22">
        <f t="shared" ref="D17:L17" si="2">D16*$B$8</f>
        <v>198.88</v>
      </c>
      <c r="E17" s="22">
        <f t="shared" si="2"/>
        <v>420.35999999999996</v>
      </c>
      <c r="F17" s="22">
        <f t="shared" si="2"/>
        <v>994.39999999999986</v>
      </c>
      <c r="G17" s="22">
        <f t="shared" si="2"/>
        <v>1500.6399999999999</v>
      </c>
      <c r="H17" s="22">
        <f t="shared" si="2"/>
        <v>357.08</v>
      </c>
      <c r="I17" s="22">
        <f t="shared" si="2"/>
        <v>54.239999999999995</v>
      </c>
      <c r="J17" s="22">
        <f t="shared" si="2"/>
        <v>1966.1999999999998</v>
      </c>
      <c r="K17" s="22">
        <f t="shared" si="2"/>
        <v>1441.8799999999999</v>
      </c>
      <c r="L17" s="22">
        <f t="shared" si="2"/>
        <v>1744.7199999999998</v>
      </c>
      <c r="M17" s="22">
        <f t="shared" ref="M17:R17" si="3">M16*$B$8</f>
        <v>90.399999999999991</v>
      </c>
      <c r="N17" s="22">
        <f t="shared" si="3"/>
        <v>185.32</v>
      </c>
      <c r="O17" s="22">
        <f t="shared" si="3"/>
        <v>3046.4799999999996</v>
      </c>
      <c r="P17" s="22">
        <f t="shared" si="3"/>
        <v>2282.6</v>
      </c>
      <c r="Q17" s="22">
        <f t="shared" si="3"/>
        <v>3313.16</v>
      </c>
      <c r="R17" s="22">
        <f t="shared" si="3"/>
        <v>239.55999999999997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18604.32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88</v>
      </c>
      <c r="C22" s="20">
        <f t="shared" ref="C22:L22" si="11">+C16+C18+C20</f>
        <v>82</v>
      </c>
      <c r="D22" s="20">
        <f t="shared" si="11"/>
        <v>44</v>
      </c>
      <c r="E22" s="20">
        <f t="shared" si="11"/>
        <v>93</v>
      </c>
      <c r="F22" s="20">
        <f t="shared" si="11"/>
        <v>220</v>
      </c>
      <c r="G22" s="20">
        <f t="shared" si="11"/>
        <v>332</v>
      </c>
      <c r="H22" s="20">
        <f t="shared" si="11"/>
        <v>79</v>
      </c>
      <c r="I22" s="20">
        <f t="shared" si="11"/>
        <v>12</v>
      </c>
      <c r="J22" s="20">
        <f t="shared" si="11"/>
        <v>435</v>
      </c>
      <c r="K22" s="20">
        <f t="shared" si="11"/>
        <v>319</v>
      </c>
      <c r="L22" s="20">
        <f t="shared" si="11"/>
        <v>386</v>
      </c>
      <c r="M22" s="20">
        <f t="shared" ref="M22:S22" si="12">+M16+M18+M20</f>
        <v>20</v>
      </c>
      <c r="N22" s="20">
        <f t="shared" si="12"/>
        <v>41</v>
      </c>
      <c r="O22" s="20">
        <f t="shared" si="12"/>
        <v>674</v>
      </c>
      <c r="P22" s="20">
        <f t="shared" si="12"/>
        <v>505</v>
      </c>
      <c r="Q22" s="20">
        <f t="shared" si="12"/>
        <v>733</v>
      </c>
      <c r="R22" s="20">
        <f t="shared" si="12"/>
        <v>53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4116</v>
      </c>
    </row>
    <row r="23" spans="1:36" s="47" customFormat="1" x14ac:dyDescent="0.25">
      <c r="A23" s="48" t="s">
        <v>26</v>
      </c>
      <c r="B23" s="19">
        <f>+B17+B19+B21</f>
        <v>397.76</v>
      </c>
      <c r="C23" s="19">
        <f t="shared" ref="C23:L23" si="14">+C17+C19+C21</f>
        <v>370.64</v>
      </c>
      <c r="D23" s="19">
        <f t="shared" si="14"/>
        <v>198.88</v>
      </c>
      <c r="E23" s="19">
        <f t="shared" si="14"/>
        <v>420.35999999999996</v>
      </c>
      <c r="F23" s="19">
        <f t="shared" si="14"/>
        <v>994.39999999999986</v>
      </c>
      <c r="G23" s="19">
        <f t="shared" si="14"/>
        <v>1500.6399999999999</v>
      </c>
      <c r="H23" s="19">
        <f t="shared" si="14"/>
        <v>357.08</v>
      </c>
      <c r="I23" s="19">
        <f t="shared" si="14"/>
        <v>54.239999999999995</v>
      </c>
      <c r="J23" s="19">
        <f t="shared" si="14"/>
        <v>1966.1999999999998</v>
      </c>
      <c r="K23" s="19">
        <f t="shared" si="14"/>
        <v>1441.8799999999999</v>
      </c>
      <c r="L23" s="19">
        <f t="shared" si="14"/>
        <v>1744.7199999999998</v>
      </c>
      <c r="M23" s="19">
        <f t="shared" ref="M23:S23" si="15">+M17+M19+M21</f>
        <v>90.399999999999991</v>
      </c>
      <c r="N23" s="19">
        <f t="shared" si="15"/>
        <v>185.32</v>
      </c>
      <c r="O23" s="19">
        <f t="shared" si="15"/>
        <v>3046.4799999999996</v>
      </c>
      <c r="P23" s="19">
        <f t="shared" si="15"/>
        <v>2282.6</v>
      </c>
      <c r="Q23" s="19">
        <f t="shared" si="15"/>
        <v>3313.16</v>
      </c>
      <c r="R23" s="19">
        <f t="shared" si="15"/>
        <v>239.55999999999997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18604.32</v>
      </c>
    </row>
    <row r="24" spans="1:36" x14ac:dyDescent="0.25">
      <c r="A24" s="13" t="s">
        <v>28</v>
      </c>
      <c r="B24" s="34"/>
      <c r="C24" s="34">
        <v>10</v>
      </c>
      <c r="D24" s="34">
        <v>20</v>
      </c>
      <c r="E24" s="34"/>
      <c r="F24" s="34">
        <v>15</v>
      </c>
      <c r="G24" s="34"/>
      <c r="H24" s="34"/>
      <c r="I24" s="34"/>
      <c r="J24" s="34">
        <v>4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49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45.199999999999996</v>
      </c>
      <c r="D25" s="22">
        <f t="shared" si="18"/>
        <v>90.399999999999991</v>
      </c>
      <c r="E25" s="22">
        <f t="shared" si="18"/>
        <v>0</v>
      </c>
      <c r="F25" s="22">
        <f t="shared" si="18"/>
        <v>67.8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18.079999999999998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221.47999999999996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10</v>
      </c>
      <c r="D30" s="21">
        <f t="shared" si="23"/>
        <v>20</v>
      </c>
      <c r="E30" s="21">
        <f t="shared" si="23"/>
        <v>0</v>
      </c>
      <c r="F30" s="21">
        <f t="shared" si="23"/>
        <v>15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4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49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45.199999999999996</v>
      </c>
      <c r="D31" s="19">
        <f t="shared" si="26"/>
        <v>90.399999999999991</v>
      </c>
      <c r="E31" s="19">
        <f t="shared" si="26"/>
        <v>0</v>
      </c>
      <c r="F31" s="19">
        <f t="shared" si="26"/>
        <v>67.8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18.079999999999998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221.47999999999996</v>
      </c>
    </row>
    <row r="32" spans="1:36" x14ac:dyDescent="0.25">
      <c r="A32" s="13" t="s">
        <v>34</v>
      </c>
      <c r="B32" s="36">
        <v>55.77</v>
      </c>
      <c r="C32" s="36">
        <v>22.64</v>
      </c>
      <c r="D32" s="36"/>
      <c r="E32" s="36"/>
      <c r="F32" s="36"/>
      <c r="G32" s="36"/>
      <c r="H32" s="36"/>
      <c r="I32" s="36"/>
      <c r="J32" s="36">
        <v>127.65</v>
      </c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206.06</v>
      </c>
    </row>
    <row r="33" spans="1:34" s="47" customFormat="1" x14ac:dyDescent="0.25">
      <c r="A33" s="46" t="s">
        <v>35</v>
      </c>
      <c r="B33" s="22">
        <f>B32*$B$8</f>
        <v>252.0804</v>
      </c>
      <c r="C33" s="22">
        <f t="shared" ref="C33:L33" si="30">C32*$B$8</f>
        <v>102.33279999999999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576.97799999999995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931.39119999999991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55.77</v>
      </c>
      <c r="C38" s="20">
        <f t="shared" ref="C38:L38" si="39">+C32+C34+C36</f>
        <v>22.64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127.65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206.06</v>
      </c>
    </row>
    <row r="39" spans="1:34" s="47" customFormat="1" x14ac:dyDescent="0.25">
      <c r="A39" s="48" t="s">
        <v>42</v>
      </c>
      <c r="B39" s="19">
        <f>+B33+B35+B37</f>
        <v>252.0804</v>
      </c>
      <c r="C39" s="19">
        <f t="shared" ref="C39:L39" si="42">+C33+C35+C37</f>
        <v>102.33279999999999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576.97799999999995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931.39119999999991</v>
      </c>
    </row>
    <row r="40" spans="1:34" x14ac:dyDescent="0.25">
      <c r="A40" s="13" t="s">
        <v>43</v>
      </c>
      <c r="B40" s="36"/>
      <c r="C40" s="36"/>
      <c r="D40" s="36"/>
      <c r="E40" s="36">
        <v>99.14</v>
      </c>
      <c r="F40" s="36"/>
      <c r="G40" s="36"/>
      <c r="H40" s="36">
        <v>41.17</v>
      </c>
      <c r="I40" s="36"/>
      <c r="J40" s="36"/>
      <c r="K40" s="36"/>
      <c r="L40" s="36"/>
      <c r="M40" s="36"/>
      <c r="N40" s="36"/>
      <c r="O40" s="36">
        <v>47.22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187.53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448.11279999999994</v>
      </c>
      <c r="F41" s="22">
        <f t="shared" si="45"/>
        <v>0</v>
      </c>
      <c r="G41" s="22">
        <f t="shared" si="45"/>
        <v>0</v>
      </c>
      <c r="H41" s="22">
        <f t="shared" si="45"/>
        <v>186.08839999999998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213.43439999999998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847.63559999999995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99.14</v>
      </c>
      <c r="F46" s="20">
        <f t="shared" si="54"/>
        <v>0</v>
      </c>
      <c r="G46" s="20">
        <f t="shared" si="54"/>
        <v>0</v>
      </c>
      <c r="H46" s="20">
        <f t="shared" si="54"/>
        <v>41.17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47.22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187.53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448.11279999999994</v>
      </c>
      <c r="F47" s="19">
        <f t="shared" si="57"/>
        <v>0</v>
      </c>
      <c r="G47" s="19">
        <f t="shared" si="57"/>
        <v>0</v>
      </c>
      <c r="H47" s="19">
        <f t="shared" si="57"/>
        <v>186.08839999999998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213.43439999999998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847.63559999999995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276.08999999999997</v>
      </c>
      <c r="C49" s="44">
        <v>1087.42</v>
      </c>
      <c r="D49" s="44">
        <v>822.39</v>
      </c>
      <c r="E49" s="44">
        <v>373.71</v>
      </c>
      <c r="F49" s="44">
        <v>413.75</v>
      </c>
      <c r="G49" s="44">
        <v>1312.99</v>
      </c>
      <c r="H49" s="44">
        <v>130.08000000000001</v>
      </c>
      <c r="I49" s="44">
        <v>4.5</v>
      </c>
      <c r="J49" s="44">
        <v>1086.3900000000001</v>
      </c>
      <c r="K49" s="44">
        <v>835.52</v>
      </c>
      <c r="L49" s="44">
        <v>1434.19</v>
      </c>
      <c r="M49" s="45">
        <v>303.91000000000003</v>
      </c>
      <c r="N49" s="45">
        <v>993.47</v>
      </c>
      <c r="O49" s="45">
        <v>1842.5</v>
      </c>
      <c r="P49" s="45">
        <v>696.74</v>
      </c>
      <c r="Q49" s="45">
        <v>2045.86</v>
      </c>
      <c r="R49" s="45">
        <v>172.69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13832.2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407.23</v>
      </c>
      <c r="C53" s="44">
        <v>177.79</v>
      </c>
      <c r="D53" s="44">
        <v>208.75</v>
      </c>
      <c r="E53" s="44">
        <v>213.55</v>
      </c>
      <c r="F53" s="44"/>
      <c r="G53" s="44"/>
      <c r="H53" s="44"/>
      <c r="I53" s="44"/>
      <c r="J53" s="44">
        <v>630.16999999999996</v>
      </c>
      <c r="K53" s="44">
        <v>308.52999999999997</v>
      </c>
      <c r="L53" s="44">
        <v>307.63</v>
      </c>
      <c r="M53" s="45">
        <v>10</v>
      </c>
      <c r="N53" s="45">
        <v>86.9</v>
      </c>
      <c r="O53" s="45"/>
      <c r="P53" s="45"/>
      <c r="Q53" s="45"/>
      <c r="R53" s="45">
        <v>22.49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2373.0399999999995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>
        <v>186.03</v>
      </c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186.03</v>
      </c>
    </row>
    <row r="55" spans="1:34" x14ac:dyDescent="0.25">
      <c r="A55" s="17" t="s">
        <v>52</v>
      </c>
      <c r="B55" s="44">
        <v>42.44</v>
      </c>
      <c r="C55" s="44"/>
      <c r="D55" s="44">
        <v>150</v>
      </c>
      <c r="E55" s="44"/>
      <c r="F55" s="44"/>
      <c r="G55" s="44">
        <v>910.89</v>
      </c>
      <c r="H55" s="44">
        <v>2.4300000000000002</v>
      </c>
      <c r="I55" s="44"/>
      <c r="J55" s="44">
        <v>100.14</v>
      </c>
      <c r="K55" s="44">
        <v>161.84</v>
      </c>
      <c r="L55" s="44"/>
      <c r="M55" s="45"/>
      <c r="N55" s="45"/>
      <c r="O55" s="45">
        <v>5.96</v>
      </c>
      <c r="P55" s="45">
        <v>14</v>
      </c>
      <c r="Q55" s="45"/>
      <c r="R55" s="45">
        <v>5.66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1393.3600000000001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1375.6004</v>
      </c>
      <c r="C64" s="53">
        <f t="shared" ref="C64:AG64" si="61">+C15+C23+C31+C39+C47+C48+C49+C50+C51+C52+C53+C54+C55+C56+C57+C58+C59+C60+C61+C62+C63</f>
        <v>1784.8827999999999</v>
      </c>
      <c r="D64" s="53">
        <f t="shared" si="61"/>
        <v>1470.42</v>
      </c>
      <c r="E64" s="53">
        <f t="shared" si="61"/>
        <v>1455.7327999999998</v>
      </c>
      <c r="F64" s="53">
        <f t="shared" si="61"/>
        <v>1531.0499999999997</v>
      </c>
      <c r="G64" s="53">
        <f t="shared" si="61"/>
        <v>3737.1199999999994</v>
      </c>
      <c r="H64" s="53">
        <f t="shared" si="61"/>
        <v>679.17840000000001</v>
      </c>
      <c r="I64" s="53">
        <f t="shared" si="61"/>
        <v>59.239999999999995</v>
      </c>
      <c r="J64" s="53">
        <f t="shared" si="61"/>
        <v>4409.9080000000004</v>
      </c>
      <c r="K64" s="53">
        <f t="shared" si="61"/>
        <v>3154.2699999999995</v>
      </c>
      <c r="L64" s="53">
        <f t="shared" si="61"/>
        <v>3564.04</v>
      </c>
      <c r="M64" s="53">
        <f t="shared" si="61"/>
        <v>404.31</v>
      </c>
      <c r="N64" s="53">
        <f t="shared" si="61"/>
        <v>1265.69</v>
      </c>
      <c r="O64" s="53">
        <f t="shared" si="61"/>
        <v>5108.3743999999997</v>
      </c>
      <c r="P64" s="53">
        <f t="shared" si="61"/>
        <v>2993.34</v>
      </c>
      <c r="Q64" s="53">
        <f t="shared" si="61"/>
        <v>5616.7499999999991</v>
      </c>
      <c r="R64" s="53">
        <f t="shared" si="61"/>
        <v>479.9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39089.806799999998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8 D</v>
      </c>
      <c r="I66" s="55" t="str">
        <f t="shared" si="62"/>
        <v>CAJA 12 D</v>
      </c>
      <c r="J66" s="55" t="str">
        <f t="shared" si="62"/>
        <v>CAJA 1 N</v>
      </c>
      <c r="K66" s="55" t="str">
        <f t="shared" si="62"/>
        <v>CAJA 2 N</v>
      </c>
      <c r="L66" s="55" t="str">
        <f t="shared" si="62"/>
        <v>CAJA 3 N</v>
      </c>
      <c r="M66" s="55" t="str">
        <f t="shared" si="62"/>
        <v>CAJA 4 N</v>
      </c>
      <c r="N66" s="55" t="str">
        <f t="shared" si="62"/>
        <v>CAJA 4 N</v>
      </c>
      <c r="O66" s="55" t="str">
        <f t="shared" si="62"/>
        <v>CAJA 5 N</v>
      </c>
      <c r="P66" s="55" t="str">
        <f t="shared" si="62"/>
        <v>CAJA 6 N</v>
      </c>
      <c r="Q66" s="55" t="str">
        <f t="shared" si="62"/>
        <v>CAJA 7 N</v>
      </c>
      <c r="R66" s="55" t="str">
        <f t="shared" si="62"/>
        <v>CAJA 14 N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1371.52</v>
      </c>
      <c r="C67" s="57">
        <f t="shared" ref="C67:L67" si="63">C12</f>
        <v>1784.88</v>
      </c>
      <c r="D67" s="57">
        <f t="shared" si="63"/>
        <v>1452.57</v>
      </c>
      <c r="E67" s="57">
        <f t="shared" si="63"/>
        <v>1440.31</v>
      </c>
      <c r="F67" s="57">
        <f t="shared" si="63"/>
        <v>1525.65</v>
      </c>
      <c r="G67" s="57">
        <f t="shared" si="63"/>
        <v>3733.15</v>
      </c>
      <c r="H67" s="57">
        <f t="shared" si="63"/>
        <v>678.43</v>
      </c>
      <c r="I67" s="57">
        <f t="shared" si="63"/>
        <v>59.47</v>
      </c>
      <c r="J67" s="57">
        <f t="shared" si="63"/>
        <v>4407.4399999999996</v>
      </c>
      <c r="K67" s="57">
        <f t="shared" si="63"/>
        <v>3040.92</v>
      </c>
      <c r="L67" s="57">
        <f t="shared" si="63"/>
        <v>3558.21</v>
      </c>
      <c r="M67" s="57">
        <f t="shared" ref="M67:AG67" si="64">M12</f>
        <v>404.22</v>
      </c>
      <c r="N67" s="57">
        <f t="shared" si="64"/>
        <v>1252.6300000000001</v>
      </c>
      <c r="O67" s="57">
        <f t="shared" si="64"/>
        <v>5017.1099999999997</v>
      </c>
      <c r="P67" s="57">
        <f t="shared" si="64"/>
        <v>2967.07</v>
      </c>
      <c r="Q67" s="57">
        <f t="shared" si="64"/>
        <v>5604.08</v>
      </c>
      <c r="R67" s="57">
        <f t="shared" si="64"/>
        <v>479.4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38777.06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1371.52</v>
      </c>
      <c r="C69" s="59">
        <f t="shared" ref="C69:L69" si="67">+C67+C68</f>
        <v>1784.88</v>
      </c>
      <c r="D69" s="59">
        <f t="shared" si="67"/>
        <v>1452.57</v>
      </c>
      <c r="E69" s="59">
        <f t="shared" si="67"/>
        <v>1440.31</v>
      </c>
      <c r="F69" s="59">
        <f t="shared" si="67"/>
        <v>1525.65</v>
      </c>
      <c r="G69" s="59">
        <f t="shared" si="67"/>
        <v>3733.15</v>
      </c>
      <c r="H69" s="59">
        <f t="shared" si="67"/>
        <v>678.43</v>
      </c>
      <c r="I69" s="59">
        <f t="shared" si="67"/>
        <v>59.47</v>
      </c>
      <c r="J69" s="59">
        <f t="shared" si="67"/>
        <v>4407.4399999999996</v>
      </c>
      <c r="K69" s="59">
        <f t="shared" si="67"/>
        <v>3040.92</v>
      </c>
      <c r="L69" s="59">
        <f t="shared" si="67"/>
        <v>3558.21</v>
      </c>
      <c r="M69" s="59">
        <f t="shared" ref="M69:AG69" si="68">+M67+M68</f>
        <v>404.22</v>
      </c>
      <c r="N69" s="59">
        <f t="shared" si="68"/>
        <v>1252.6300000000001</v>
      </c>
      <c r="O69" s="59">
        <f t="shared" si="68"/>
        <v>5017.1099999999997</v>
      </c>
      <c r="P69" s="59">
        <f t="shared" si="68"/>
        <v>2967.07</v>
      </c>
      <c r="Q69" s="59">
        <f t="shared" si="68"/>
        <v>5604.08</v>
      </c>
      <c r="R69" s="59">
        <f t="shared" si="68"/>
        <v>479.4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38777.06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4.0804000000000542</v>
      </c>
      <c r="C70" s="57">
        <f t="shared" si="69"/>
        <v>2.7999999997518898E-3</v>
      </c>
      <c r="D70" s="57">
        <f t="shared" si="69"/>
        <v>17.850000000000136</v>
      </c>
      <c r="E70" s="57">
        <f t="shared" si="69"/>
        <v>15.422799999999825</v>
      </c>
      <c r="F70" s="57">
        <f t="shared" si="69"/>
        <v>5.3999999999996362</v>
      </c>
      <c r="G70" s="57">
        <f t="shared" si="69"/>
        <v>3.9699999999993452</v>
      </c>
      <c r="H70" s="57">
        <f t="shared" si="69"/>
        <v>0.74840000000006057</v>
      </c>
      <c r="I70" s="57">
        <f t="shared" si="69"/>
        <v>-0.23000000000000398</v>
      </c>
      <c r="J70" s="57">
        <f t="shared" si="69"/>
        <v>2.4680000000007567</v>
      </c>
      <c r="K70" s="57">
        <f t="shared" si="69"/>
        <v>113.34999999999945</v>
      </c>
      <c r="L70" s="57">
        <f t="shared" si="69"/>
        <v>5.8299999999999272</v>
      </c>
      <c r="M70" s="57">
        <f t="shared" ref="M70:AG70" si="70">+M64-M69</f>
        <v>8.9999999999974989E-2</v>
      </c>
      <c r="N70" s="57">
        <f t="shared" si="70"/>
        <v>13.059999999999945</v>
      </c>
      <c r="O70" s="57">
        <f t="shared" si="70"/>
        <v>91.264400000000023</v>
      </c>
      <c r="P70" s="57">
        <f t="shared" si="70"/>
        <v>26.269999999999982</v>
      </c>
      <c r="Q70" s="57">
        <f t="shared" si="70"/>
        <v>12.669999999999163</v>
      </c>
      <c r="R70" s="57">
        <f t="shared" si="70"/>
        <v>0.5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312.74679999999802</v>
      </c>
    </row>
    <row r="71" spans="1:34" ht="101.25" customHeight="1" x14ac:dyDescent="0.25">
      <c r="A71" s="77" t="s">
        <v>96</v>
      </c>
      <c r="B71" s="14" t="s">
        <v>129</v>
      </c>
      <c r="C71" s="14"/>
      <c r="D71" s="14" t="s">
        <v>130</v>
      </c>
      <c r="E71" s="14" t="s">
        <v>131</v>
      </c>
      <c r="F71" s="14" t="s">
        <v>132</v>
      </c>
      <c r="G71" s="14"/>
      <c r="H71" s="14"/>
      <c r="I71" s="14"/>
      <c r="J71" s="14"/>
      <c r="K71" s="14" t="s">
        <v>133</v>
      </c>
      <c r="L71" s="14"/>
      <c r="M71" s="29"/>
      <c r="N71" s="29"/>
      <c r="O71" s="29" t="s">
        <v>134</v>
      </c>
      <c r="P71" s="29" t="s">
        <v>135</v>
      </c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95"/>
  <sheetViews>
    <sheetView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AH62" sqref="AH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4.5199999999999996</v>
      </c>
      <c r="C8" s="1" t="s">
        <v>38</v>
      </c>
      <c r="D8" s="2">
        <v>4.5199999999999996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58</v>
      </c>
      <c r="D11" s="5" t="s">
        <v>59</v>
      </c>
      <c r="E11" s="5" t="s">
        <v>63</v>
      </c>
      <c r="F11" s="5" t="s">
        <v>67</v>
      </c>
      <c r="G11" s="5" t="s">
        <v>69</v>
      </c>
      <c r="H11" s="5" t="s">
        <v>54</v>
      </c>
      <c r="I11" s="5" t="s">
        <v>58</v>
      </c>
      <c r="J11" s="5" t="s">
        <v>60</v>
      </c>
      <c r="K11" s="5" t="s">
        <v>64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1303.93</v>
      </c>
      <c r="C12" s="26">
        <v>1672.04</v>
      </c>
      <c r="D12" s="26">
        <v>412.35</v>
      </c>
      <c r="E12" s="26">
        <v>1013.12</v>
      </c>
      <c r="F12" s="26">
        <v>430.54</v>
      </c>
      <c r="G12" s="26">
        <v>917.92</v>
      </c>
      <c r="H12" s="26">
        <v>2396.75</v>
      </c>
      <c r="I12" s="26">
        <v>3303.78</v>
      </c>
      <c r="J12" s="26">
        <v>1812.84</v>
      </c>
      <c r="K12" s="26">
        <v>3083.12</v>
      </c>
      <c r="L12" s="26">
        <v>1258.1400000000001</v>
      </c>
      <c r="M12" s="26">
        <v>1183.6199999999999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18788.149999999998</v>
      </c>
      <c r="AI12" s="26">
        <v>18788.14</v>
      </c>
      <c r="AJ12" s="69">
        <f>+AI12-AH12</f>
        <v>-9.9999999983992893E-3</v>
      </c>
    </row>
    <row r="13" spans="1:36" ht="19.5" customHeight="1" x14ac:dyDescent="0.25">
      <c r="A13" s="25" t="s">
        <v>117</v>
      </c>
      <c r="B13" s="26"/>
      <c r="C13" s="26"/>
      <c r="D13" s="26"/>
      <c r="E13" s="26">
        <v>34</v>
      </c>
      <c r="F13" s="26"/>
      <c r="G13" s="26"/>
      <c r="H13" s="26">
        <v>12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46</v>
      </c>
      <c r="AI13" s="26"/>
      <c r="AJ13" s="69">
        <f>+AI13-AH13</f>
        <v>-46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26.7</v>
      </c>
      <c r="C15" s="23">
        <v>19</v>
      </c>
      <c r="D15" s="23">
        <v>4</v>
      </c>
      <c r="E15" s="23">
        <v>29.7</v>
      </c>
      <c r="F15" s="23">
        <v>2.65</v>
      </c>
      <c r="G15" s="23">
        <v>0</v>
      </c>
      <c r="H15" s="23">
        <v>0</v>
      </c>
      <c r="I15" s="23"/>
      <c r="J15" s="23">
        <v>26.9</v>
      </c>
      <c r="K15" s="23">
        <v>159.55000000000001</v>
      </c>
      <c r="L15" s="23">
        <v>43.2</v>
      </c>
      <c r="M15" s="23">
        <v>0.5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312.2</v>
      </c>
    </row>
    <row r="16" spans="1:36" s="32" customFormat="1" x14ac:dyDescent="0.25">
      <c r="A16" s="30" t="s">
        <v>20</v>
      </c>
      <c r="B16" s="31">
        <v>122</v>
      </c>
      <c r="C16" s="31">
        <v>114</v>
      </c>
      <c r="D16" s="31">
        <v>2</v>
      </c>
      <c r="E16" s="31">
        <v>68</v>
      </c>
      <c r="F16" s="31">
        <v>44</v>
      </c>
      <c r="G16" s="31">
        <v>62</v>
      </c>
      <c r="H16" s="31">
        <v>260</v>
      </c>
      <c r="I16" s="31">
        <v>318</v>
      </c>
      <c r="J16" s="31">
        <v>161</v>
      </c>
      <c r="K16" s="31">
        <v>359</v>
      </c>
      <c r="L16" s="31">
        <v>146</v>
      </c>
      <c r="M16" s="31">
        <v>101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1757</v>
      </c>
      <c r="AJ16" s="70"/>
    </row>
    <row r="17" spans="1:36" s="47" customFormat="1" x14ac:dyDescent="0.25">
      <c r="A17" s="46" t="s">
        <v>27</v>
      </c>
      <c r="B17" s="22">
        <f>B16*$B$8</f>
        <v>551.43999999999994</v>
      </c>
      <c r="C17" s="22">
        <f>C16*$B$8</f>
        <v>515.28</v>
      </c>
      <c r="D17" s="22">
        <f t="shared" ref="D17:AG17" si="2">D16*$B$8</f>
        <v>9.0399999999999991</v>
      </c>
      <c r="E17" s="22">
        <f t="shared" si="2"/>
        <v>307.35999999999996</v>
      </c>
      <c r="F17" s="22">
        <f t="shared" si="2"/>
        <v>198.88</v>
      </c>
      <c r="G17" s="22">
        <f t="shared" si="2"/>
        <v>280.23999999999995</v>
      </c>
      <c r="H17" s="22">
        <f t="shared" si="2"/>
        <v>1175.1999999999998</v>
      </c>
      <c r="I17" s="22">
        <f t="shared" si="2"/>
        <v>1437.36</v>
      </c>
      <c r="J17" s="22">
        <f t="shared" si="2"/>
        <v>727.71999999999991</v>
      </c>
      <c r="K17" s="22">
        <f t="shared" si="2"/>
        <v>1622.6799999999998</v>
      </c>
      <c r="L17" s="22">
        <f t="shared" si="2"/>
        <v>659.92</v>
      </c>
      <c r="M17" s="22">
        <f t="shared" si="2"/>
        <v>456.52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7941.6399999999994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122</v>
      </c>
      <c r="C22" s="20">
        <f t="shared" ref="C22:AG23" si="5">+C16+C18+C20</f>
        <v>114</v>
      </c>
      <c r="D22" s="20">
        <f t="shared" si="5"/>
        <v>2</v>
      </c>
      <c r="E22" s="20">
        <f t="shared" si="5"/>
        <v>68</v>
      </c>
      <c r="F22" s="20">
        <f t="shared" si="5"/>
        <v>44</v>
      </c>
      <c r="G22" s="20">
        <f t="shared" si="5"/>
        <v>62</v>
      </c>
      <c r="H22" s="20">
        <f t="shared" si="5"/>
        <v>260</v>
      </c>
      <c r="I22" s="20">
        <f t="shared" si="5"/>
        <v>318</v>
      </c>
      <c r="J22" s="20">
        <f t="shared" si="5"/>
        <v>161</v>
      </c>
      <c r="K22" s="20">
        <f t="shared" si="5"/>
        <v>359</v>
      </c>
      <c r="L22" s="20">
        <f t="shared" si="5"/>
        <v>146</v>
      </c>
      <c r="M22" s="20">
        <f t="shared" si="5"/>
        <v>101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1757</v>
      </c>
    </row>
    <row r="23" spans="1:36" s="47" customFormat="1" x14ac:dyDescent="0.25">
      <c r="A23" s="48" t="s">
        <v>26</v>
      </c>
      <c r="B23" s="19">
        <f>+B17+B19+B21</f>
        <v>551.43999999999994</v>
      </c>
      <c r="C23" s="19">
        <f t="shared" si="5"/>
        <v>515.28</v>
      </c>
      <c r="D23" s="19">
        <f t="shared" si="5"/>
        <v>9.0399999999999991</v>
      </c>
      <c r="E23" s="19">
        <f t="shared" si="5"/>
        <v>307.35999999999996</v>
      </c>
      <c r="F23" s="19">
        <f t="shared" si="5"/>
        <v>198.88</v>
      </c>
      <c r="G23" s="19">
        <f t="shared" si="5"/>
        <v>280.23999999999995</v>
      </c>
      <c r="H23" s="19">
        <f t="shared" si="5"/>
        <v>1175.1999999999998</v>
      </c>
      <c r="I23" s="19">
        <f t="shared" si="5"/>
        <v>1437.36</v>
      </c>
      <c r="J23" s="19">
        <f t="shared" si="5"/>
        <v>727.71999999999991</v>
      </c>
      <c r="K23" s="19">
        <f t="shared" si="5"/>
        <v>1622.6799999999998</v>
      </c>
      <c r="L23" s="19">
        <f t="shared" si="5"/>
        <v>659.92</v>
      </c>
      <c r="M23" s="19">
        <f t="shared" si="5"/>
        <v>456.52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7941.6399999999994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>
        <v>17.72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17.72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80.094399999999993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80.094399999999993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17.72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17.72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80.094399999999993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80.094399999999993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433.16</v>
      </c>
      <c r="C49" s="44">
        <v>663.69</v>
      </c>
      <c r="D49" s="44">
        <v>167.71</v>
      </c>
      <c r="E49" s="44">
        <v>449.09</v>
      </c>
      <c r="F49" s="44">
        <v>239.26</v>
      </c>
      <c r="G49" s="44">
        <v>433.1</v>
      </c>
      <c r="H49" s="44">
        <v>1145.1400000000001</v>
      </c>
      <c r="I49" s="44">
        <v>1543.86</v>
      </c>
      <c r="J49" s="44">
        <v>754.7</v>
      </c>
      <c r="K49" s="44">
        <v>1038.32</v>
      </c>
      <c r="L49" s="44">
        <v>554.92999999999995</v>
      </c>
      <c r="M49" s="45">
        <v>317.47000000000003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7740.43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167.06</v>
      </c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167.06</v>
      </c>
    </row>
    <row r="53" spans="1:34" x14ac:dyDescent="0.25">
      <c r="A53" s="17" t="s">
        <v>18</v>
      </c>
      <c r="B53" s="44">
        <v>101.98</v>
      </c>
      <c r="C53" s="44">
        <v>405.85</v>
      </c>
      <c r="D53" s="44">
        <v>165.9</v>
      </c>
      <c r="E53" s="44">
        <v>250.22</v>
      </c>
      <c r="F53" s="44"/>
      <c r="G53" s="44">
        <v>113.08</v>
      </c>
      <c r="H53" s="44">
        <v>129.12</v>
      </c>
      <c r="I53" s="44">
        <v>315.29000000000002</v>
      </c>
      <c r="J53" s="44">
        <v>229.64</v>
      </c>
      <c r="K53" s="44">
        <v>257.86</v>
      </c>
      <c r="L53" s="44"/>
      <c r="M53" s="45">
        <v>279.51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2248.4499999999998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>
        <v>3.29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3.29</v>
      </c>
    </row>
    <row r="55" spans="1:34" x14ac:dyDescent="0.25">
      <c r="A55" s="17" t="s">
        <v>52</v>
      </c>
      <c r="B55" s="44">
        <v>24.57</v>
      </c>
      <c r="C55" s="44">
        <v>69.95</v>
      </c>
      <c r="D55" s="44"/>
      <c r="E55" s="44">
        <v>12.96</v>
      </c>
      <c r="F55" s="44"/>
      <c r="G55" s="44">
        <v>113.4</v>
      </c>
      <c r="H55" s="44"/>
      <c r="I55" s="44">
        <v>58.22</v>
      </c>
      <c r="J55" s="44">
        <v>76.45</v>
      </c>
      <c r="K55" s="44">
        <v>6.87</v>
      </c>
      <c r="L55" s="44"/>
      <c r="M55" s="45">
        <v>49.47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411.89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>
        <v>66.319999999999993</v>
      </c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66.319999999999993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1304.9099999999999</v>
      </c>
      <c r="C64" s="53">
        <f t="shared" ref="C64:AG64" si="21">+C15+C23+C31+C39+C47+C48+C49+C50+C51+C52+C53+C54+C55+C56+C57+C58+C59+C60+C61+C62+C63</f>
        <v>1673.7700000000002</v>
      </c>
      <c r="D64" s="53">
        <f t="shared" si="21"/>
        <v>412.96999999999997</v>
      </c>
      <c r="E64" s="53">
        <f t="shared" si="21"/>
        <v>1049.33</v>
      </c>
      <c r="F64" s="53">
        <f t="shared" si="21"/>
        <v>440.78999999999996</v>
      </c>
      <c r="G64" s="53">
        <f t="shared" si="21"/>
        <v>939.81999999999994</v>
      </c>
      <c r="H64" s="53">
        <f t="shared" si="21"/>
        <v>2449.46</v>
      </c>
      <c r="I64" s="53">
        <f t="shared" si="21"/>
        <v>3354.7299999999996</v>
      </c>
      <c r="J64" s="53">
        <f t="shared" si="21"/>
        <v>1815.41</v>
      </c>
      <c r="K64" s="53">
        <f t="shared" si="21"/>
        <v>3088.5699999999997</v>
      </c>
      <c r="L64" s="53">
        <f t="shared" si="21"/>
        <v>1258.05</v>
      </c>
      <c r="M64" s="53">
        <f t="shared" si="21"/>
        <v>1183.5644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18971.374399999997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N</v>
      </c>
      <c r="D66" s="55" t="str">
        <f t="shared" ref="D66:AG67" si="22">D11</f>
        <v>CAJA 4 D</v>
      </c>
      <c r="E66" s="55" t="str">
        <f t="shared" si="22"/>
        <v>CAJA 6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6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1303.93</v>
      </c>
      <c r="C67" s="57">
        <f t="shared" ref="C67:L67" si="23">C12</f>
        <v>1672.04</v>
      </c>
      <c r="D67" s="57">
        <f t="shared" si="23"/>
        <v>412.35</v>
      </c>
      <c r="E67" s="57">
        <f t="shared" si="23"/>
        <v>1013.12</v>
      </c>
      <c r="F67" s="57">
        <f t="shared" si="23"/>
        <v>430.54</v>
      </c>
      <c r="G67" s="57">
        <f t="shared" si="23"/>
        <v>917.92</v>
      </c>
      <c r="H67" s="57">
        <f t="shared" si="23"/>
        <v>2396.75</v>
      </c>
      <c r="I67" s="57">
        <f t="shared" si="23"/>
        <v>3303.78</v>
      </c>
      <c r="J67" s="57">
        <f t="shared" si="23"/>
        <v>1812.84</v>
      </c>
      <c r="K67" s="57">
        <f t="shared" si="23"/>
        <v>3083.12</v>
      </c>
      <c r="L67" s="57">
        <f t="shared" si="23"/>
        <v>1258.1400000000001</v>
      </c>
      <c r="M67" s="57">
        <f t="shared" si="22"/>
        <v>1183.6199999999999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18788.149999999998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34</v>
      </c>
      <c r="F68" s="59">
        <f t="shared" si="24"/>
        <v>0</v>
      </c>
      <c r="G68" s="59">
        <f t="shared" si="24"/>
        <v>0</v>
      </c>
      <c r="H68" s="59">
        <f t="shared" si="24"/>
        <v>12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46</v>
      </c>
    </row>
    <row r="69" spans="1:34" s="47" customFormat="1" x14ac:dyDescent="0.25">
      <c r="A69" s="58" t="s">
        <v>94</v>
      </c>
      <c r="B69" s="59">
        <f>+B67+B68</f>
        <v>1303.93</v>
      </c>
      <c r="C69" s="59">
        <f t="shared" ref="C69:AG69" si="25">+C67+C68</f>
        <v>1672.04</v>
      </c>
      <c r="D69" s="59">
        <f t="shared" si="25"/>
        <v>412.35</v>
      </c>
      <c r="E69" s="59">
        <f t="shared" si="25"/>
        <v>1047.1199999999999</v>
      </c>
      <c r="F69" s="59">
        <f t="shared" si="25"/>
        <v>430.54</v>
      </c>
      <c r="G69" s="59">
        <f t="shared" si="25"/>
        <v>917.92</v>
      </c>
      <c r="H69" s="59">
        <f t="shared" si="25"/>
        <v>2408.75</v>
      </c>
      <c r="I69" s="59">
        <f t="shared" si="25"/>
        <v>3303.78</v>
      </c>
      <c r="J69" s="59">
        <f t="shared" si="25"/>
        <v>1812.84</v>
      </c>
      <c r="K69" s="59">
        <f t="shared" si="25"/>
        <v>3083.12</v>
      </c>
      <c r="L69" s="59">
        <f t="shared" si="25"/>
        <v>1258.1400000000001</v>
      </c>
      <c r="M69" s="59">
        <f t="shared" si="25"/>
        <v>1183.6199999999999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18834.150000000001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0.97999999999979082</v>
      </c>
      <c r="C70" s="57">
        <f t="shared" si="26"/>
        <v>1.7300000000002456</v>
      </c>
      <c r="D70" s="57">
        <f t="shared" si="26"/>
        <v>0.6199999999999477</v>
      </c>
      <c r="E70" s="57">
        <f t="shared" si="26"/>
        <v>2.2100000000000364</v>
      </c>
      <c r="F70" s="57">
        <f t="shared" si="26"/>
        <v>10.249999999999943</v>
      </c>
      <c r="G70" s="57">
        <f t="shared" si="26"/>
        <v>21.899999999999977</v>
      </c>
      <c r="H70" s="57">
        <f t="shared" si="26"/>
        <v>40.710000000000036</v>
      </c>
      <c r="I70" s="57">
        <f t="shared" si="26"/>
        <v>50.949999999999363</v>
      </c>
      <c r="J70" s="57">
        <f t="shared" si="26"/>
        <v>2.5700000000001637</v>
      </c>
      <c r="K70" s="57">
        <f t="shared" si="26"/>
        <v>5.4499999999998181</v>
      </c>
      <c r="L70" s="57">
        <f t="shared" si="26"/>
        <v>-9.0000000000145519E-2</v>
      </c>
      <c r="M70" s="57">
        <f t="shared" si="26"/>
        <v>-5.5599999999913052E-2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137.22439999999926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 t="s">
        <v>122</v>
      </c>
      <c r="G71" s="14" t="s">
        <v>123</v>
      </c>
      <c r="H71" s="14" t="s">
        <v>124</v>
      </c>
      <c r="I71" s="14" t="s">
        <v>125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95"/>
  <sheetViews>
    <sheetView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AH17" sqref="AH1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4.5199999999999996</v>
      </c>
      <c r="C8" s="1" t="s">
        <v>38</v>
      </c>
      <c r="D8" s="2">
        <v>4.5199999999999996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 t="s">
        <v>60</v>
      </c>
      <c r="H11" s="5" t="s">
        <v>62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1378.98</v>
      </c>
      <c r="C12" s="26">
        <v>1606.71</v>
      </c>
      <c r="D12" s="26">
        <v>457.8</v>
      </c>
      <c r="E12" s="26">
        <v>1759.79</v>
      </c>
      <c r="F12" s="26">
        <v>1764.74</v>
      </c>
      <c r="G12" s="26">
        <v>1176.9100000000001</v>
      </c>
      <c r="H12" s="26">
        <v>385.08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8530.01</v>
      </c>
      <c r="AI12" s="26">
        <v>8530.01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33.5</v>
      </c>
      <c r="C15" s="23">
        <v>10</v>
      </c>
      <c r="D15" s="23">
        <v>11</v>
      </c>
      <c r="E15" s="23"/>
      <c r="F15" s="23">
        <v>70.5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125</v>
      </c>
    </row>
    <row r="16" spans="1:36" s="32" customFormat="1" x14ac:dyDescent="0.25">
      <c r="A16" s="30" t="s">
        <v>20</v>
      </c>
      <c r="B16" s="31">
        <v>121</v>
      </c>
      <c r="C16" s="31">
        <v>246</v>
      </c>
      <c r="D16" s="31">
        <v>30</v>
      </c>
      <c r="E16" s="31">
        <v>170</v>
      </c>
      <c r="F16" s="31">
        <v>221</v>
      </c>
      <c r="G16" s="31">
        <v>133</v>
      </c>
      <c r="H16" s="31">
        <v>35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956</v>
      </c>
      <c r="AJ16" s="70"/>
    </row>
    <row r="17" spans="1:36" s="47" customFormat="1" x14ac:dyDescent="0.25">
      <c r="A17" s="46" t="s">
        <v>27</v>
      </c>
      <c r="B17" s="22">
        <f>B16*$B$8</f>
        <v>546.91999999999996</v>
      </c>
      <c r="C17" s="22">
        <f>C16*$B$8</f>
        <v>1111.9199999999998</v>
      </c>
      <c r="D17" s="22">
        <f t="shared" ref="D17:AG17" si="2">D16*$B$8</f>
        <v>135.6</v>
      </c>
      <c r="E17" s="22">
        <f t="shared" si="2"/>
        <v>768.4</v>
      </c>
      <c r="F17" s="22">
        <f t="shared" si="2"/>
        <v>998.92</v>
      </c>
      <c r="G17" s="22">
        <f t="shared" si="2"/>
        <v>601.16</v>
      </c>
      <c r="H17" s="22">
        <f t="shared" si="2"/>
        <v>158.19999999999999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4321.12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121</v>
      </c>
      <c r="C22" s="20">
        <f t="shared" ref="C22:AG23" si="5">+C16+C18+C20</f>
        <v>246</v>
      </c>
      <c r="D22" s="20">
        <f t="shared" si="5"/>
        <v>30</v>
      </c>
      <c r="E22" s="20">
        <f t="shared" si="5"/>
        <v>170</v>
      </c>
      <c r="F22" s="20">
        <f t="shared" si="5"/>
        <v>221</v>
      </c>
      <c r="G22" s="20">
        <f t="shared" si="5"/>
        <v>133</v>
      </c>
      <c r="H22" s="20">
        <f t="shared" si="5"/>
        <v>35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956</v>
      </c>
    </row>
    <row r="23" spans="1:36" s="47" customFormat="1" x14ac:dyDescent="0.25">
      <c r="A23" s="48" t="s">
        <v>26</v>
      </c>
      <c r="B23" s="19">
        <f>+B17+B19+B21</f>
        <v>546.91999999999996</v>
      </c>
      <c r="C23" s="19">
        <f t="shared" si="5"/>
        <v>1111.9199999999998</v>
      </c>
      <c r="D23" s="19">
        <f t="shared" si="5"/>
        <v>135.6</v>
      </c>
      <c r="E23" s="19">
        <f t="shared" si="5"/>
        <v>768.4</v>
      </c>
      <c r="F23" s="19">
        <f t="shared" si="5"/>
        <v>998.92</v>
      </c>
      <c r="G23" s="19">
        <f t="shared" si="5"/>
        <v>601.16</v>
      </c>
      <c r="H23" s="19">
        <f t="shared" si="5"/>
        <v>158.19999999999999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4321.12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30.09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30.09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136.0068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136.0068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30.09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30.09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136.0068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136.0068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488.34</v>
      </c>
      <c r="C49" s="44">
        <v>19.03</v>
      </c>
      <c r="D49" s="44">
        <v>275.60000000000002</v>
      </c>
      <c r="E49" s="44">
        <v>592.51</v>
      </c>
      <c r="F49" s="44">
        <v>565.79999999999995</v>
      </c>
      <c r="G49" s="44">
        <v>431.85</v>
      </c>
      <c r="H49" s="44">
        <v>241.52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2614.65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292.27999999999997</v>
      </c>
      <c r="C53" s="44">
        <v>467.99</v>
      </c>
      <c r="D53" s="44">
        <v>36.020000000000003</v>
      </c>
      <c r="E53" s="44">
        <v>311.13</v>
      </c>
      <c r="F53" s="44">
        <v>140.47</v>
      </c>
      <c r="G53" s="44">
        <v>158.97999999999999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1406.8700000000001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19.260000000000002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19.260000000000002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1380.3</v>
      </c>
      <c r="C64" s="53">
        <f t="shared" ref="C64:AG64" si="21">+C15+C23+C31+C39+C47+C48+C49+C50+C51+C52+C53+C54+C55+C56+C57+C58+C59+C60+C61+C62+C63</f>
        <v>1608.9399999999998</v>
      </c>
      <c r="D64" s="53">
        <f t="shared" si="21"/>
        <v>458.22</v>
      </c>
      <c r="E64" s="53">
        <f t="shared" si="21"/>
        <v>1808.0468000000001</v>
      </c>
      <c r="F64" s="53">
        <f t="shared" si="21"/>
        <v>1775.69</v>
      </c>
      <c r="G64" s="53">
        <f t="shared" si="21"/>
        <v>1191.99</v>
      </c>
      <c r="H64" s="53">
        <f t="shared" si="21"/>
        <v>399.72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8622.9067999999988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N</v>
      </c>
      <c r="H66" s="55" t="str">
        <f t="shared" si="22"/>
        <v>CAJA 5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1378.98</v>
      </c>
      <c r="C67" s="57">
        <f t="shared" ref="C67:L67" si="23">C12</f>
        <v>1606.71</v>
      </c>
      <c r="D67" s="57">
        <f t="shared" si="23"/>
        <v>457.8</v>
      </c>
      <c r="E67" s="57">
        <f t="shared" si="23"/>
        <v>1759.79</v>
      </c>
      <c r="F67" s="57">
        <f t="shared" si="23"/>
        <v>1764.74</v>
      </c>
      <c r="G67" s="57">
        <f t="shared" si="23"/>
        <v>1176.9100000000001</v>
      </c>
      <c r="H67" s="57">
        <f t="shared" si="23"/>
        <v>385.08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8530.01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1378.98</v>
      </c>
      <c r="C69" s="59">
        <f t="shared" ref="C69:AG69" si="25">+C67+C68</f>
        <v>1606.71</v>
      </c>
      <c r="D69" s="59">
        <f t="shared" si="25"/>
        <v>457.8</v>
      </c>
      <c r="E69" s="59">
        <f t="shared" si="25"/>
        <v>1759.79</v>
      </c>
      <c r="F69" s="59">
        <f t="shared" si="25"/>
        <v>1764.74</v>
      </c>
      <c r="G69" s="59">
        <f t="shared" si="25"/>
        <v>1176.9100000000001</v>
      </c>
      <c r="H69" s="59">
        <f t="shared" si="25"/>
        <v>385.08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8530.01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1.3199999999999363</v>
      </c>
      <c r="C70" s="57">
        <f t="shared" si="26"/>
        <v>2.2299999999997908</v>
      </c>
      <c r="D70" s="57">
        <f t="shared" si="26"/>
        <v>0.42000000000001592</v>
      </c>
      <c r="E70" s="57">
        <f t="shared" si="26"/>
        <v>48.256800000000112</v>
      </c>
      <c r="F70" s="57">
        <f t="shared" si="26"/>
        <v>10.950000000000045</v>
      </c>
      <c r="G70" s="57">
        <f t="shared" si="26"/>
        <v>15.079999999999927</v>
      </c>
      <c r="H70" s="57">
        <f t="shared" si="26"/>
        <v>14.640000000000043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92.896799999999871</v>
      </c>
    </row>
    <row r="71" spans="1:34" ht="95.25" customHeight="1" x14ac:dyDescent="0.25">
      <c r="A71" s="77" t="s">
        <v>96</v>
      </c>
      <c r="B71" s="14"/>
      <c r="C71" s="14"/>
      <c r="D71" s="14"/>
      <c r="E71" s="14" t="s">
        <v>126</v>
      </c>
      <c r="F71" s="14"/>
      <c r="G71" s="14" t="s">
        <v>127</v>
      </c>
      <c r="H71" s="14" t="s">
        <v>128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4.5199999999999996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3089.44</v>
      </c>
      <c r="C12" s="26">
        <v>3298.64</v>
      </c>
      <c r="D12" s="26">
        <v>2573.48</v>
      </c>
      <c r="E12" s="26">
        <v>1592.35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10553.91</v>
      </c>
      <c r="AI12" s="26">
        <v>10553.91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233.2</v>
      </c>
      <c r="C15" s="23">
        <v>360</v>
      </c>
      <c r="D15" s="23">
        <v>396</v>
      </c>
      <c r="E15" s="23">
        <v>140.1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1129.3</v>
      </c>
    </row>
    <row r="16" spans="1:36" s="32" customFormat="1" x14ac:dyDescent="0.25">
      <c r="A16" s="30" t="s">
        <v>20</v>
      </c>
      <c r="B16" s="31">
        <v>219</v>
      </c>
      <c r="C16" s="31">
        <v>181</v>
      </c>
      <c r="D16" s="31">
        <v>116</v>
      </c>
      <c r="E16" s="31">
        <v>46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562</v>
      </c>
      <c r="AJ16" s="70"/>
    </row>
    <row r="17" spans="1:36" s="47" customFormat="1" x14ac:dyDescent="0.25">
      <c r="A17" s="46" t="s">
        <v>27</v>
      </c>
      <c r="B17" s="22">
        <f>B16*$B$8</f>
        <v>989.87999999999988</v>
      </c>
      <c r="C17" s="22">
        <f>C16*$B$8</f>
        <v>818.11999999999989</v>
      </c>
      <c r="D17" s="22">
        <f t="shared" ref="D17:AG17" si="2">D16*$B$8</f>
        <v>524.31999999999994</v>
      </c>
      <c r="E17" s="22">
        <f t="shared" si="2"/>
        <v>207.92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2540.2399999999998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219</v>
      </c>
      <c r="C22" s="20">
        <f t="shared" ref="C22:AG23" si="5">+C16+C18+C20</f>
        <v>181</v>
      </c>
      <c r="D22" s="20">
        <f t="shared" si="5"/>
        <v>116</v>
      </c>
      <c r="E22" s="20">
        <f t="shared" si="5"/>
        <v>46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562</v>
      </c>
    </row>
    <row r="23" spans="1:36" s="47" customFormat="1" x14ac:dyDescent="0.25">
      <c r="A23" s="48" t="s">
        <v>26</v>
      </c>
      <c r="B23" s="19">
        <f>+B17+B19+B21</f>
        <v>989.87999999999988</v>
      </c>
      <c r="C23" s="19">
        <f t="shared" si="5"/>
        <v>818.11999999999989</v>
      </c>
      <c r="D23" s="19">
        <f t="shared" si="5"/>
        <v>524.31999999999994</v>
      </c>
      <c r="E23" s="19">
        <f t="shared" si="5"/>
        <v>207.92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2540.2399999999998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88.42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88.42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399.65839999999997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399.65839999999997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88.42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88.42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399.65839999999997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399.65839999999997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868.84</v>
      </c>
      <c r="C49" s="44">
        <v>1247.47</v>
      </c>
      <c r="D49" s="44">
        <v>895.5</v>
      </c>
      <c r="E49" s="44">
        <v>558.47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3570.2799999999997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963.22</v>
      </c>
      <c r="C53" s="44">
        <v>873.31</v>
      </c>
      <c r="D53" s="44">
        <v>758.22</v>
      </c>
      <c r="E53" s="44">
        <v>287.39999999999998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2882.15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37.630000000000003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37.630000000000003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3092.7700000000004</v>
      </c>
      <c r="C64" s="53">
        <f t="shared" ref="C64:AG64" si="21">+C15+C23+C31+C39+C47+C48+C49+C50+C51+C52+C53+C54+C55+C56+C57+C58+C59+C60+C61+C62+C63</f>
        <v>3298.9</v>
      </c>
      <c r="D64" s="53">
        <f t="shared" si="21"/>
        <v>2574.04</v>
      </c>
      <c r="E64" s="53">
        <f t="shared" si="21"/>
        <v>1593.5484000000001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10559.258399999999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3089.44</v>
      </c>
      <c r="C67" s="57">
        <f t="shared" ref="C67:L67" si="23">C12</f>
        <v>3298.64</v>
      </c>
      <c r="D67" s="57">
        <f t="shared" si="23"/>
        <v>2573.48</v>
      </c>
      <c r="E67" s="57">
        <f t="shared" si="23"/>
        <v>1592.35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10553.91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3089.44</v>
      </c>
      <c r="C69" s="59">
        <f t="shared" ref="C69:AG69" si="25">+C67+C68</f>
        <v>3298.64</v>
      </c>
      <c r="D69" s="59">
        <f t="shared" si="25"/>
        <v>2573.48</v>
      </c>
      <c r="E69" s="59">
        <f t="shared" si="25"/>
        <v>1592.35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10553.91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3.330000000000382</v>
      </c>
      <c r="C70" s="57">
        <f t="shared" si="26"/>
        <v>0.26000000000021828</v>
      </c>
      <c r="D70" s="57">
        <f t="shared" si="26"/>
        <v>0.55999999999994543</v>
      </c>
      <c r="E70" s="57">
        <f t="shared" si="26"/>
        <v>1.1984000000002197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5.3484000000007654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5"/>
  <sheetViews>
    <sheetView workbookViewId="0">
      <pane xSplit="1" ySplit="4" topLeftCell="AF3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4.5199999999999996</v>
      </c>
      <c r="C8" s="1" t="s">
        <v>38</v>
      </c>
      <c r="D8" s="2">
        <v>4.5199999999999996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596.21</v>
      </c>
      <c r="C12" s="26">
        <v>1350.12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1946.33</v>
      </c>
      <c r="AI12" s="26">
        <v>1946.33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15</v>
      </c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21</v>
      </c>
      <c r="AI13" s="26"/>
      <c r="AJ13" s="69">
        <f>+AI13-AH13</f>
        <v>-21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28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28</v>
      </c>
    </row>
    <row r="16" spans="1:36" s="32" customFormat="1" x14ac:dyDescent="0.25">
      <c r="A16" s="30" t="s">
        <v>20</v>
      </c>
      <c r="B16" s="31">
        <v>51</v>
      </c>
      <c r="C16" s="31">
        <v>169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220</v>
      </c>
      <c r="AJ16" s="70"/>
    </row>
    <row r="17" spans="1:36" s="47" customFormat="1" x14ac:dyDescent="0.25">
      <c r="A17" s="46" t="s">
        <v>27</v>
      </c>
      <c r="B17" s="22">
        <f>B16*$B$8</f>
        <v>230.51999999999998</v>
      </c>
      <c r="C17" s="22">
        <f>C16*$B$8</f>
        <v>763.87999999999988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994.39999999999986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51</v>
      </c>
      <c r="C22" s="20">
        <f t="shared" ref="C22:AG23" si="5">+C16+C18+C20</f>
        <v>169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220</v>
      </c>
    </row>
    <row r="23" spans="1:36" s="47" customFormat="1" x14ac:dyDescent="0.25">
      <c r="A23" s="48" t="s">
        <v>26</v>
      </c>
      <c r="B23" s="19">
        <f>+B17+B19+B21</f>
        <v>230.51999999999998</v>
      </c>
      <c r="C23" s="19">
        <f t="shared" si="5"/>
        <v>763.87999999999988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994.39999999999986</v>
      </c>
    </row>
    <row r="24" spans="1:36" x14ac:dyDescent="0.25">
      <c r="A24" s="13" t="s">
        <v>28</v>
      </c>
      <c r="B24" s="34"/>
      <c r="C24" s="34">
        <v>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2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9.0399999999999991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9.0399999999999991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2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2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9.0399999999999991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9.0399999999999991</v>
      </c>
    </row>
    <row r="32" spans="1:36" x14ac:dyDescent="0.25">
      <c r="A32" s="13" t="s">
        <v>34</v>
      </c>
      <c r="B32" s="36"/>
      <c r="C32" s="36">
        <v>14.83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14.83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67.031599999999997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67.031599999999997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14.83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14.83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67.031599999999997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67.031599999999997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356.52</v>
      </c>
      <c r="C49" s="44">
        <v>392.69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749.21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31.58</v>
      </c>
      <c r="C53" s="44">
        <v>80.59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112.17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15.76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15.76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618.62</v>
      </c>
      <c r="C64" s="53">
        <f t="shared" ref="C64:AG64" si="21">+C15+C23+C31+C39+C47+C48+C49+C50+C51+C52+C53+C54+C55+C56+C57+C58+C59+C60+C61+C62+C63</f>
        <v>1356.9915999999998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1975.6115999999997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596.21</v>
      </c>
      <c r="C67" s="57">
        <f t="shared" ref="C67:L67" si="23">C12</f>
        <v>1350.12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1946.33</v>
      </c>
    </row>
    <row r="68" spans="1:34" s="47" customFormat="1" x14ac:dyDescent="0.25">
      <c r="A68" s="58" t="s">
        <v>93</v>
      </c>
      <c r="B68" s="59">
        <f t="shared" ref="B68:AG68" si="24">+B13+B14</f>
        <v>15</v>
      </c>
      <c r="C68" s="59">
        <f t="shared" si="24"/>
        <v>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21</v>
      </c>
    </row>
    <row r="69" spans="1:34" s="47" customFormat="1" x14ac:dyDescent="0.25">
      <c r="A69" s="58" t="s">
        <v>94</v>
      </c>
      <c r="B69" s="59">
        <f>+B67+B68</f>
        <v>611.21</v>
      </c>
      <c r="C69" s="59">
        <f t="shared" ref="C69:AG69" si="25">+C67+C68</f>
        <v>1356.12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1967.33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7.4099999999999682</v>
      </c>
      <c r="C70" s="57">
        <f t="shared" si="26"/>
        <v>0.87159999999994398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8.2815999999999121</v>
      </c>
    </row>
    <row r="71" spans="1:34" ht="102.75" customHeight="1" x14ac:dyDescent="0.25">
      <c r="A71" s="77" t="s">
        <v>96</v>
      </c>
      <c r="B71" s="14" t="s">
        <v>139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72" sqref="C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297.88</v>
      </c>
      <c r="C12" s="26">
        <v>954.02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1251.9000000000001</v>
      </c>
      <c r="AI12" s="26"/>
      <c r="AJ12" s="69">
        <f>+AI12-AH12</f>
        <v>-1251.9000000000001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51</v>
      </c>
      <c r="C16" s="31">
        <v>135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186</v>
      </c>
      <c r="AJ16" s="70"/>
    </row>
    <row r="17" spans="1:36" s="47" customFormat="1" x14ac:dyDescent="0.25">
      <c r="A17" s="46" t="s">
        <v>27</v>
      </c>
      <c r="B17" s="22">
        <f>B16*$B$8</f>
        <v>234.09</v>
      </c>
      <c r="C17" s="22">
        <f>C16*$B$8</f>
        <v>619.65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853.74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51</v>
      </c>
      <c r="C22" s="20">
        <f t="shared" ref="C22:AG23" si="5">+C16+C18+C20</f>
        <v>135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186</v>
      </c>
    </row>
    <row r="23" spans="1:36" s="47" customFormat="1" x14ac:dyDescent="0.25">
      <c r="A23" s="48" t="s">
        <v>26</v>
      </c>
      <c r="B23" s="19">
        <f>+B17+B19+B21</f>
        <v>234.09</v>
      </c>
      <c r="C23" s="19">
        <f t="shared" si="5"/>
        <v>619.65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853.74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64.239999999999995</v>
      </c>
      <c r="C49" s="44">
        <v>308.45999999999998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372.7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30.73</v>
      </c>
      <c r="C53" s="44">
        <v>52.32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83.05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329.06</v>
      </c>
      <c r="C64" s="53">
        <f t="shared" ref="C64:AG64" si="21">+C15+C23+C31+C39+C47+C48+C49+C50+C51+C52+C53+C54+C55+C56+C57+C58+C59+C60+C61+C62+C63</f>
        <v>980.43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1309.49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297.88</v>
      </c>
      <c r="C67" s="57">
        <f t="shared" ref="C67:L67" si="23">C12</f>
        <v>954.02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1251.9000000000001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297.88</v>
      </c>
      <c r="C69" s="59">
        <f t="shared" ref="C69:AG69" si="25">+C67+C68</f>
        <v>954.02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1251.9000000000001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31.180000000000007</v>
      </c>
      <c r="C70" s="57">
        <f t="shared" si="26"/>
        <v>26.409999999999968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57.589999999999975</v>
      </c>
    </row>
    <row r="71" spans="1:34" ht="96" customHeight="1" x14ac:dyDescent="0.25">
      <c r="A71" s="77" t="s">
        <v>96</v>
      </c>
      <c r="B71" s="14" t="s">
        <v>136</v>
      </c>
      <c r="C71" s="14" t="s">
        <v>138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137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95"/>
  <sheetViews>
    <sheetView tabSelected="1" workbookViewId="0">
      <pane xSplit="1" ySplit="4" topLeftCell="AF38" activePane="bottomRight" state="frozen"/>
      <selection pane="topRight" activeCell="B1" sqref="B1"/>
      <selection pane="bottomLeft" activeCell="A5" sqref="A5"/>
      <selection pane="bottomRight" activeCell="AK49" sqref="AK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4.5199999999999996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56</v>
      </c>
      <c r="E11" s="5" t="s">
        <v>57</v>
      </c>
      <c r="F11" s="5" t="s">
        <v>58</v>
      </c>
      <c r="G11" s="5" t="s">
        <v>59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2564.7399999999998</v>
      </c>
      <c r="C12" s="26">
        <v>1267.75</v>
      </c>
      <c r="D12" s="26">
        <v>2033.47</v>
      </c>
      <c r="E12" s="26">
        <v>843.84</v>
      </c>
      <c r="F12" s="26">
        <v>2915.42</v>
      </c>
      <c r="G12" s="26">
        <v>763.5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10388.720000000001</v>
      </c>
      <c r="AI12" s="26">
        <v>10388.709999999999</v>
      </c>
      <c r="AJ12" s="69">
        <f>+AI12-AH12</f>
        <v>-1.0000000002037268E-2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204.25</v>
      </c>
      <c r="C15" s="23">
        <v>86</v>
      </c>
      <c r="D15" s="23">
        <v>110</v>
      </c>
      <c r="E15" s="23"/>
      <c r="F15" s="23">
        <v>243.7</v>
      </c>
      <c r="G15" s="23">
        <v>60.2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704.15000000000009</v>
      </c>
    </row>
    <row r="16" spans="1:36" s="32" customFormat="1" x14ac:dyDescent="0.25">
      <c r="A16" s="30" t="s">
        <v>20</v>
      </c>
      <c r="B16" s="31">
        <v>223</v>
      </c>
      <c r="C16" s="31">
        <v>107</v>
      </c>
      <c r="D16" s="31">
        <v>181</v>
      </c>
      <c r="E16" s="31">
        <v>63</v>
      </c>
      <c r="F16" s="31">
        <v>336</v>
      </c>
      <c r="G16" s="31">
        <v>68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978</v>
      </c>
      <c r="AJ16" s="70"/>
    </row>
    <row r="17" spans="1:36" s="47" customFormat="1" x14ac:dyDescent="0.25">
      <c r="A17" s="46" t="s">
        <v>27</v>
      </c>
      <c r="B17" s="22">
        <f>B16*$B$8</f>
        <v>1007.9599999999999</v>
      </c>
      <c r="C17" s="22">
        <f>C16*$B$8</f>
        <v>483.63999999999993</v>
      </c>
      <c r="D17" s="22">
        <f t="shared" ref="D17:AG17" si="2">D16*$B$8</f>
        <v>818.11999999999989</v>
      </c>
      <c r="E17" s="22">
        <f t="shared" si="2"/>
        <v>284.76</v>
      </c>
      <c r="F17" s="22">
        <f t="shared" si="2"/>
        <v>1518.7199999999998</v>
      </c>
      <c r="G17" s="22">
        <f t="shared" si="2"/>
        <v>307.35999999999996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4420.5599999999986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223</v>
      </c>
      <c r="C22" s="20">
        <f t="shared" ref="C22:AG23" si="5">+C16+C18+C20</f>
        <v>107</v>
      </c>
      <c r="D22" s="20">
        <f t="shared" si="5"/>
        <v>181</v>
      </c>
      <c r="E22" s="20">
        <f t="shared" si="5"/>
        <v>63</v>
      </c>
      <c r="F22" s="20">
        <f t="shared" si="5"/>
        <v>336</v>
      </c>
      <c r="G22" s="20">
        <f t="shared" si="5"/>
        <v>68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978</v>
      </c>
    </row>
    <row r="23" spans="1:36" s="47" customFormat="1" x14ac:dyDescent="0.25">
      <c r="A23" s="48" t="s">
        <v>26</v>
      </c>
      <c r="B23" s="19">
        <f>+B17+B19+B21</f>
        <v>1007.9599999999999</v>
      </c>
      <c r="C23" s="19">
        <f t="shared" si="5"/>
        <v>483.63999999999993</v>
      </c>
      <c r="D23" s="19">
        <f t="shared" si="5"/>
        <v>818.11999999999989</v>
      </c>
      <c r="E23" s="19">
        <f t="shared" si="5"/>
        <v>284.76</v>
      </c>
      <c r="F23" s="19">
        <f t="shared" si="5"/>
        <v>1518.7199999999998</v>
      </c>
      <c r="G23" s="19">
        <f t="shared" si="5"/>
        <v>307.35999999999996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4420.5599999999986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22.76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22.76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102.87519999999999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102.87519999999999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22.76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22.76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102.87519999999999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102.87519999999999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994.66</v>
      </c>
      <c r="C49" s="44"/>
      <c r="D49" s="44"/>
      <c r="E49" s="44"/>
      <c r="F49" s="44"/>
      <c r="G49" s="44">
        <v>397.38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1392.04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488.39</v>
      </c>
      <c r="D52" s="44">
        <v>695.45</v>
      </c>
      <c r="E52" s="44">
        <v>164.4</v>
      </c>
      <c r="F52" s="44">
        <v>876.2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2224.4400000000005</v>
      </c>
    </row>
    <row r="53" spans="1:34" x14ac:dyDescent="0.25">
      <c r="A53" s="17" t="s">
        <v>18</v>
      </c>
      <c r="B53" s="44">
        <v>337.85</v>
      </c>
      <c r="C53" s="44">
        <v>211.56</v>
      </c>
      <c r="D53" s="44">
        <v>312.52</v>
      </c>
      <c r="E53" s="44">
        <v>287.29000000000002</v>
      </c>
      <c r="F53" s="44">
        <v>283.36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1432.58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19.93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19.93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>
        <v>121.53</v>
      </c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121.53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>
        <v>2.39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2.39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2567.0399999999995</v>
      </c>
      <c r="C64" s="53">
        <f t="shared" ref="C64:AG64" si="21">+C15+C23+C31+C39+C47+C48+C49+C50+C51+C52+C53+C54+C55+C56+C57+C58+C59+C60+C61+C62+C63</f>
        <v>1269.5899999999997</v>
      </c>
      <c r="D64" s="53">
        <f t="shared" si="21"/>
        <v>2038.9651999999999</v>
      </c>
      <c r="E64" s="53">
        <f t="shared" si="21"/>
        <v>857.98</v>
      </c>
      <c r="F64" s="53">
        <f t="shared" si="21"/>
        <v>2921.98</v>
      </c>
      <c r="G64" s="53">
        <f t="shared" si="21"/>
        <v>764.93999999999994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10420.495199999999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D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2564.7399999999998</v>
      </c>
      <c r="C67" s="57">
        <f t="shared" ref="C67:L67" si="23">C12</f>
        <v>1267.75</v>
      </c>
      <c r="D67" s="57">
        <f t="shared" si="23"/>
        <v>2033.47</v>
      </c>
      <c r="E67" s="57">
        <f t="shared" si="23"/>
        <v>843.84</v>
      </c>
      <c r="F67" s="57">
        <f t="shared" si="23"/>
        <v>2915.42</v>
      </c>
      <c r="G67" s="57">
        <f t="shared" si="23"/>
        <v>763.5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10388.720000000001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2564.7399999999998</v>
      </c>
      <c r="C69" s="59">
        <f t="shared" ref="C69:AG69" si="25">+C67+C68</f>
        <v>1267.75</v>
      </c>
      <c r="D69" s="59">
        <f t="shared" si="25"/>
        <v>2033.47</v>
      </c>
      <c r="E69" s="59">
        <f t="shared" si="25"/>
        <v>843.84</v>
      </c>
      <c r="F69" s="59">
        <f t="shared" si="25"/>
        <v>2915.42</v>
      </c>
      <c r="G69" s="59">
        <f t="shared" si="25"/>
        <v>763.5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10388.720000000001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2.2999999999997272</v>
      </c>
      <c r="C70" s="57">
        <f t="shared" si="26"/>
        <v>1.8399999999996908</v>
      </c>
      <c r="D70" s="57">
        <f t="shared" si="26"/>
        <v>5.4951999999998407</v>
      </c>
      <c r="E70" s="57">
        <f t="shared" si="26"/>
        <v>14.139999999999986</v>
      </c>
      <c r="F70" s="57">
        <f t="shared" si="26"/>
        <v>6.5599999999999454</v>
      </c>
      <c r="G70" s="57">
        <f t="shared" si="26"/>
        <v>1.4399999999999409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31.775199999999131</v>
      </c>
    </row>
    <row r="71" spans="1:34" ht="94.5" customHeight="1" x14ac:dyDescent="0.25">
      <c r="A71" s="77" t="s">
        <v>96</v>
      </c>
      <c r="B71" s="14"/>
      <c r="C71" s="14"/>
      <c r="D71" s="14"/>
      <c r="E71" s="14" t="s">
        <v>140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2022-02-10T14:32:26Z</dcterms:modified>
</cp:coreProperties>
</file>