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G14" i="146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K64" i="151"/>
  <c r="K70" i="151" s="1"/>
  <c r="S64" i="151"/>
  <c r="S70" i="151" s="1"/>
  <c r="AH23" i="151"/>
  <c r="H11" i="145" s="1"/>
  <c r="C64" i="151"/>
  <c r="C70" i="151" s="1"/>
  <c r="Y64" i="150"/>
  <c r="Y70" i="150" s="1"/>
  <c r="I64" i="150"/>
  <c r="I70" i="150" s="1"/>
  <c r="B64" i="150"/>
  <c r="B70" i="150" s="1"/>
  <c r="B64" i="149"/>
  <c r="AH23" i="149"/>
  <c r="F11" i="145" s="1"/>
  <c r="AG64" i="149"/>
  <c r="AG70" i="149" s="1"/>
  <c r="Q64" i="149"/>
  <c r="Q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W39" i="40" s="1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U23" i="40" s="1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47" i="40" l="1"/>
  <c r="X47" i="40"/>
  <c r="AG39" i="40"/>
  <c r="AC39" i="40"/>
  <c r="Y39" i="40"/>
  <c r="AF39" i="40"/>
  <c r="X39" i="40"/>
  <c r="AD23" i="40"/>
  <c r="AD64" i="40" s="1"/>
  <c r="AD70" i="40" s="1"/>
  <c r="Z23" i="40"/>
  <c r="V23" i="40"/>
  <c r="AD47" i="40"/>
  <c r="Z47" i="40"/>
  <c r="V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Z64" i="40"/>
  <c r="Z70" i="40" s="1"/>
  <c r="V64" i="40"/>
  <c r="V70" i="40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L69" i="40"/>
  <c r="B68" i="40"/>
  <c r="C17" i="40"/>
  <c r="R47" i="40" l="1"/>
  <c r="N47" i="40"/>
  <c r="AC64" i="40"/>
  <c r="AC70" i="40" s="1"/>
  <c r="AG64" i="40"/>
  <c r="AG70" i="40" s="1"/>
  <c r="X64" i="40"/>
  <c r="X70" i="40" s="1"/>
  <c r="AF64" i="40"/>
  <c r="AF70" i="40" s="1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S64" i="40" l="1"/>
  <c r="S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D64" i="40" s="1"/>
  <c r="D70" i="40" s="1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<sst xmlns="http://schemas.openxmlformats.org/spreadsheetml/2006/main" count="760" uniqueCount="139">
  <si>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</si>
  <si>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</si>
  <si>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</si>
  <si>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</si>
  <si>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</si>
  <si>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</si>
  <si>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</si>
  <si>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</si>
  <si>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</si>
  <si>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</si>
  <si>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</si>
  <si>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</si>
  <si>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</si>
  <si>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</si>
  <si>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</si>
  <si>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</si>
  <si>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</si>
  <si>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</si>
  <si>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</si>
  <si>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</si>
  <si>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</si>
  <si>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</si>
  <si>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</si>
  <si>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</si>
  <si>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</si>
  <si>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</si>
  <si>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</si>
  <si>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</si>
  <si>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</si>
  <si>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</si>
  <si>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</si>
  <si>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</si>
  <si>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</si>
  <si>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</si>
  <si>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</si>
  <si>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</si>
  <si>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</si>
  <si>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</si>
  <si>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</si>
  <si>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</si>
  <si>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</si>
  <si>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</si>
  <si>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</si>
  <si>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</si>
  <si>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</si>
  <si>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</si>
  <si>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</si>
  <si>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</si>
  <si>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</si>
  <si>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</si>
  <si>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</si>
  <si>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</si>
  <si>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</si>
  <si>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</si>
  <si>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</si>
  <si>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</si>
  <si>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</si>
  <si>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</si>
  <si>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</si>
  <si>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</si>
  <si>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</si>
  <si>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</si>
  <si>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</si>
  <si>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</si>
  <si>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</si>
  <si>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</si>
  <si>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</si>
  <si>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</si>
  <si>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</si>
  <si>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</si>
  <si>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</si>
  <si>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</si>
  <si>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</si>
  <si>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</si>
  <si>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</si>
  <si>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</si>
  <si>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</si>
  <si>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</si>
  <si>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</si>
  <si>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</si>
  <si>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</si>
  <si>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</si>
  <si>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</si>
  <si>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</si>
  <si>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</si>
  <si>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</si>
  <si>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</si>
  <si>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</si>
  <si>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</si>
  <si>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</si>
  <si>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</si>
  <si>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</si>
  <si>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</si>
  <si>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</si>
  <si>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</si>
  <si>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</si>
  <si>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</si>
  <si>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</si>
  <si>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</si>
  <si>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</si>
  <si>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</si>
  <si>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</si>
  <si>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</si>
  <si>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</si>
  <si>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</si>
  <si>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</si>
  <si>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</si>
  <si>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</si>
  <si>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</si>
  <si>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</si>
  <si>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</si>
  <si>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</si>
  <si>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</si>
  <si>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</si>
  <si>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</si>
  <si>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</si>
  <si>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</si>
  <si>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</si>
  <si>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</si>
  <si>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</si>
  <si>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</si>
  <si>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DEB.BANCAMIGA</t>
  </si>
  <si>
    <t>CUENTA COBRADA POR MENOS#4964</t>
  </si>
  <si>
    <t>MAL REGISTRO DEL ZELLE POR DÓLAR</t>
  </si>
  <si>
    <t>CRED.BANCAMIGA</t>
  </si>
  <si>
    <t>SOBRANTE DE 20 POR PUNTO BANCAMIGA</t>
  </si>
  <si>
    <t>FONDO 48.00</t>
  </si>
  <si>
    <t>FONDO 7.50</t>
  </si>
  <si>
    <t>fondo 2.80</t>
  </si>
  <si>
    <t>fondo 23.00</t>
  </si>
  <si>
    <t>fondo 15.75</t>
  </si>
  <si>
    <t>fondo 17.50</t>
  </si>
  <si>
    <t>mal registro de 14</t>
  </si>
  <si>
    <t>fondo 60.50</t>
  </si>
  <si>
    <t>fondo 35.00</t>
  </si>
  <si>
    <t>fondo 116.50</t>
  </si>
  <si>
    <t>fondo 29.50</t>
  </si>
  <si>
    <t>fondo 4.00</t>
  </si>
  <si>
    <t>FONDO 31.00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</si>
</sst>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43272.46</v>
      </c>
      <c r="C2" s="43">
        <f>MODELO!AH12</f>
        <v>20264.289999999997</v>
      </c>
      <c r="D2" s="43">
        <f>EXQUISITECES!AH12</f>
        <v>7952.16</v>
      </c>
      <c r="E2" s="43">
        <f>HOYADA!AH12</f>
        <v>8501.1299999999992</v>
      </c>
      <c r="F2" s="43">
        <f>FARMASTOP!AH12</f>
        <v>2235.5099999999998</v>
      </c>
      <c r="G2" s="43">
        <f>BOCAS!AH12</f>
        <v>1526.24</v>
      </c>
      <c r="H2" s="43">
        <f>LAGUNETICA!AH12</f>
        <v>10843.830000000002</v>
      </c>
      <c r="I2" s="43">
        <f>SANANTONIO!AH12</f>
        <v>0</v>
      </c>
      <c r="J2" s="43">
        <f>SUM(B2:I2)</f>
        <v>94595.62000000001</v>
      </c>
    </row>
    <row r="3" spans="1:10" x14ac:dyDescent="0.25">
      <c r="A3" s="46" t="s">
        <v>0</v>
      </c>
      <c r="B3" s="43">
        <f>AUTOMERCADO!AH15</f>
        <v>390.4</v>
      </c>
      <c r="C3" s="43">
        <f>MODELO!AH15</f>
        <v>344.49999999999994</v>
      </c>
      <c r="D3" s="43">
        <f>EXQUISITECES!AH15</f>
        <v>348</v>
      </c>
      <c r="E3" s="43">
        <f>HOYADA!AH15</f>
        <v>653.70000000000005</v>
      </c>
      <c r="F3" s="43">
        <f>FARMASTOP!AH15</f>
        <v>101.5</v>
      </c>
      <c r="G3" s="43">
        <f>BOCAS!AH15</f>
        <v>8</v>
      </c>
      <c r="H3" s="43">
        <f>LAGUNETICA!AH15</f>
        <v>315</v>
      </c>
      <c r="I3" s="43">
        <f>SANANTONIO!AH15</f>
        <v>0</v>
      </c>
      <c r="J3" s="43">
        <f t="shared" ref="J3:J52" si="0">SUM(B3:I3)</f>
        <v>2161.1</v>
      </c>
    </row>
    <row r="4" spans="1:10" x14ac:dyDescent="0.25">
      <c r="A4" s="73" t="s">
        <v>20</v>
      </c>
      <c r="B4" s="43">
        <f>AUTOMERCADO!AH16</f>
        <v>4339</v>
      </c>
      <c r="C4" s="43">
        <f>MODELO!AH16</f>
        <v>1724</v>
      </c>
      <c r="D4" s="43">
        <f>EXQUISITECES!AH16</f>
        <v>709</v>
      </c>
      <c r="E4" s="43">
        <f>HOYADA!AH16</f>
        <v>432</v>
      </c>
      <c r="F4" s="43">
        <f>FARMASTOP!AH16</f>
        <v>134</v>
      </c>
      <c r="G4" s="43">
        <f>BOCAS!AH16</f>
        <v>195</v>
      </c>
      <c r="H4" s="43">
        <f>LAGUNETICA!AH16</f>
        <v>1082</v>
      </c>
      <c r="I4" s="43">
        <f>SANANTONIO!AH16</f>
        <v>0</v>
      </c>
      <c r="J4" s="43">
        <f t="shared" si="0"/>
        <v>8615</v>
      </c>
    </row>
    <row r="5" spans="1:10" x14ac:dyDescent="0.25">
      <c r="A5" s="46" t="s">
        <v>27</v>
      </c>
      <c r="B5" s="43">
        <f>AUTOMERCADO!AH17</f>
        <v>19525.5</v>
      </c>
      <c r="C5" s="43">
        <f>MODELO!AH17</f>
        <v>7758</v>
      </c>
      <c r="D5" s="43">
        <f>EXQUISITECES!AH17</f>
        <v>3190.5</v>
      </c>
      <c r="E5" s="43">
        <f>HOYADA!AH17</f>
        <v>1944</v>
      </c>
      <c r="F5" s="43">
        <f>FARMASTOP!AH17</f>
        <v>603</v>
      </c>
      <c r="G5" s="43">
        <f>BOCAS!AH17</f>
        <v>877.5</v>
      </c>
      <c r="H5" s="43">
        <f>LAGUNETICA!AH17</f>
        <v>4869</v>
      </c>
      <c r="I5" s="43">
        <f>SANANTONIO!AH17</f>
        <v>0</v>
      </c>
      <c r="J5" s="43">
        <f t="shared" si="0"/>
        <v>38767.5</v>
      </c>
    </row>
    <row r="6" spans="1:10" x14ac:dyDescent="0.25">
      <c r="A6" s="73" t="s">
        <v>23</v>
      </c>
      <c r="B6" s="43">
        <f>AUTOMERCADO!AH18</f>
        <v>280</v>
      </c>
      <c r="C6" s="43">
        <f>MODELO!AH18</f>
        <v>121</v>
      </c>
      <c r="D6" s="43">
        <f>EXQUISITECES!AH18</f>
        <v>0</v>
      </c>
      <c r="E6" s="43">
        <f>HOYADA!AH18</f>
        <v>104</v>
      </c>
      <c r="F6" s="43">
        <f>FARMASTOP!AH18</f>
        <v>0</v>
      </c>
      <c r="G6" s="43">
        <f>BOCAS!AH18</f>
        <v>0</v>
      </c>
      <c r="H6" s="43">
        <f>LAGUNETICA!AH18</f>
        <v>38</v>
      </c>
      <c r="I6" s="43">
        <f>SANANTONIO!AH18</f>
        <v>0</v>
      </c>
      <c r="J6" s="43">
        <f t="shared" si="0"/>
        <v>543</v>
      </c>
    </row>
    <row r="7" spans="1:10" x14ac:dyDescent="0.25">
      <c r="A7" s="46" t="s">
        <v>27</v>
      </c>
      <c r="B7" s="43">
        <f>AUTOMERCADO!AH19</f>
        <v>1265.5999999999999</v>
      </c>
      <c r="C7" s="43">
        <f>MODELO!AH19</f>
        <v>546.91999999999996</v>
      </c>
      <c r="D7" s="43">
        <f>EXQUISITECES!AH19</f>
        <v>0</v>
      </c>
      <c r="E7" s="43">
        <f>HOYADA!AH19</f>
        <v>470.08</v>
      </c>
      <c r="F7" s="43">
        <f>FARMASTOP!AH19</f>
        <v>0</v>
      </c>
      <c r="G7" s="43">
        <f>BOCAS!AH19</f>
        <v>0</v>
      </c>
      <c r="H7" s="43">
        <f>LAGUNETICA!AH19</f>
        <v>171.76</v>
      </c>
      <c r="I7" s="43">
        <f>SANANTONIO!AH19</f>
        <v>0</v>
      </c>
      <c r="J7" s="43">
        <f t="shared" si="0"/>
        <v>2454.3599999999997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4619</v>
      </c>
      <c r="C10" s="43">
        <f>MODELO!AH22</f>
        <v>1845</v>
      </c>
      <c r="D10" s="43">
        <f>EXQUISITECES!AH22</f>
        <v>709</v>
      </c>
      <c r="E10" s="43">
        <f>HOYADA!AH22</f>
        <v>536</v>
      </c>
      <c r="F10" s="43">
        <f>FARMASTOP!AH22</f>
        <v>134</v>
      </c>
      <c r="G10" s="43">
        <f>BOCAS!AH22</f>
        <v>195</v>
      </c>
      <c r="H10" s="43">
        <f>LAGUNETICA!AH22</f>
        <v>1120</v>
      </c>
      <c r="I10" s="43">
        <f>SANANTONIO!AH22</f>
        <v>0</v>
      </c>
      <c r="J10" s="43">
        <f t="shared" si="0"/>
        <v>9158</v>
      </c>
    </row>
    <row r="11" spans="1:10" x14ac:dyDescent="0.25">
      <c r="A11" s="48" t="s">
        <v>26</v>
      </c>
      <c r="B11" s="43">
        <f>AUTOMERCADO!AH23</f>
        <v>20791.100000000002</v>
      </c>
      <c r="C11" s="43">
        <f>MODELO!AH23</f>
        <v>8304.9200000000019</v>
      </c>
      <c r="D11" s="43">
        <f>EXQUISITECES!AH23</f>
        <v>3190.5</v>
      </c>
      <c r="E11" s="43">
        <f>HOYADA!AH23</f>
        <v>2414.0800000000004</v>
      </c>
      <c r="F11" s="43">
        <f>FARMASTOP!AH23</f>
        <v>603</v>
      </c>
      <c r="G11" s="43">
        <f>BOCAS!AH23</f>
        <v>877.5</v>
      </c>
      <c r="H11" s="43">
        <f>LAGUNETICA!AH23</f>
        <v>5040.7599999999993</v>
      </c>
      <c r="I11" s="43">
        <f>SANANTONIO!AH23</f>
        <v>0</v>
      </c>
      <c r="J11" s="43">
        <f t="shared" si="0"/>
        <v>41221.860000000008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539.18000000000006</v>
      </c>
      <c r="C20" s="43">
        <f>MODELO!AH32</f>
        <v>30.23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569.41000000000008</v>
      </c>
    </row>
    <row r="21" spans="1:10" x14ac:dyDescent="0.25">
      <c r="A21" s="46" t="s">
        <v>35</v>
      </c>
      <c r="B21" s="43">
        <f>AUTOMERCADO!AH33</f>
        <v>2426.31</v>
      </c>
      <c r="C21" s="43">
        <f>MODELO!AH33</f>
        <v>136.035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2562.3449999999998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539.18000000000006</v>
      </c>
      <c r="C26" s="43">
        <f>MODELO!AH38</f>
        <v>30.23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569.41000000000008</v>
      </c>
    </row>
    <row r="27" spans="1:10" x14ac:dyDescent="0.25">
      <c r="A27" s="48" t="s">
        <v>42</v>
      </c>
      <c r="B27" s="43">
        <f>AUTOMERCADO!AH39</f>
        <v>2426.31</v>
      </c>
      <c r="C27" s="43">
        <f>MODELO!AH39</f>
        <v>136.035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2562.3449999999998</v>
      </c>
    </row>
    <row r="28" spans="1:10" x14ac:dyDescent="0.25">
      <c r="A28" s="46" t="s">
        <v>43</v>
      </c>
      <c r="B28" s="43">
        <f>AUTOMERCADO!AH40</f>
        <v>212.6</v>
      </c>
      <c r="C28" s="43">
        <f>MODELO!AH40</f>
        <v>32.82</v>
      </c>
      <c r="D28" s="43">
        <f>EXQUISITECES!AH40</f>
        <v>52.56</v>
      </c>
      <c r="E28" s="43">
        <f>HOYADA!AH40</f>
        <v>39.340000000000003</v>
      </c>
      <c r="F28" s="43">
        <f>FARMASTOP!AH40</f>
        <v>10.79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348.11000000000007</v>
      </c>
    </row>
    <row r="29" spans="1:10" x14ac:dyDescent="0.25">
      <c r="A29" s="46" t="s">
        <v>44</v>
      </c>
      <c r="B29" s="43">
        <f>AUTOMERCADO!AH41</f>
        <v>956.70000000000016</v>
      </c>
      <c r="C29" s="43">
        <f>MODELO!AH41</f>
        <v>147.69</v>
      </c>
      <c r="D29" s="43">
        <f>EXQUISITECES!AH41</f>
        <v>236.51999999999998</v>
      </c>
      <c r="E29" s="43">
        <f>HOYADA!AH41</f>
        <v>177.03000000000003</v>
      </c>
      <c r="F29" s="43">
        <f>FARMASTOP!AH41</f>
        <v>48.555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1566.4950000000001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15.73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15.73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71.099599999999995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71.099599999999995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212.6</v>
      </c>
      <c r="C34" s="43">
        <f>MODELO!AH46</f>
        <v>32.82</v>
      </c>
      <c r="D34" s="43">
        <f>EXQUISITECES!AH46</f>
        <v>52.56</v>
      </c>
      <c r="E34" s="43">
        <f>HOYADA!AH46</f>
        <v>55.070000000000007</v>
      </c>
      <c r="F34" s="43">
        <f>FARMASTOP!AH46</f>
        <v>10.79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363.84000000000003</v>
      </c>
    </row>
    <row r="35" spans="1:10" x14ac:dyDescent="0.25">
      <c r="A35" s="48" t="s">
        <v>48</v>
      </c>
      <c r="B35" s="43">
        <f>AUTOMERCADO!AH47</f>
        <v>956.70000000000016</v>
      </c>
      <c r="C35" s="43">
        <f>MODELO!AH47</f>
        <v>147.69</v>
      </c>
      <c r="D35" s="43">
        <f>EXQUISITECES!AH47</f>
        <v>236.51999999999998</v>
      </c>
      <c r="E35" s="43">
        <f>HOYADA!AH47</f>
        <v>248.12960000000004</v>
      </c>
      <c r="F35" s="43">
        <f>FARMASTOP!AH47</f>
        <v>48.555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1637.5946000000001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14361.17</v>
      </c>
      <c r="C37" s="43">
        <f>MODELO!AH49</f>
        <v>6997.37</v>
      </c>
      <c r="D37" s="43">
        <f>EXQUISITECES!AH49</f>
        <v>1764.19</v>
      </c>
      <c r="E37" s="43">
        <f>HOYADA!AH49</f>
        <v>3133.2000000000003</v>
      </c>
      <c r="F37" s="43">
        <f>FARMASTOP!AH49</f>
        <v>1374.6</v>
      </c>
      <c r="G37" s="43">
        <f>BOCAS!AH49</f>
        <v>467.45</v>
      </c>
      <c r="H37" s="43">
        <f>LAGUNETICA!AH49</f>
        <v>177.98</v>
      </c>
      <c r="I37" s="43">
        <f>SANANTONIO!AH49</f>
        <v>0</v>
      </c>
      <c r="J37" s="43">
        <f t="shared" si="0"/>
        <v>28275.96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1590.1299999999999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1590.1299999999999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3434.93</v>
      </c>
      <c r="I40" s="43">
        <f>SANANTONIO!AH52</f>
        <v>0</v>
      </c>
      <c r="J40" s="43">
        <f t="shared" si="0"/>
        <v>3434.93</v>
      </c>
    </row>
    <row r="41" spans="1:10" x14ac:dyDescent="0.25">
      <c r="A41" s="74" t="s">
        <v>18</v>
      </c>
      <c r="B41" s="43">
        <f>AUTOMERCADO!AH53</f>
        <v>3340.95</v>
      </c>
      <c r="C41" s="43">
        <f>MODELO!AH53</f>
        <v>2229.67</v>
      </c>
      <c r="D41" s="43">
        <f>EXQUISITECES!AH53</f>
        <v>1927.8</v>
      </c>
      <c r="E41" s="43">
        <f>HOYADA!AH53</f>
        <v>2056.08</v>
      </c>
      <c r="F41" s="43">
        <f>FARMASTOP!AH53</f>
        <v>143.01</v>
      </c>
      <c r="G41" s="43">
        <f>BOCAS!AH53</f>
        <v>52.56</v>
      </c>
      <c r="H41" s="43">
        <f>LAGUNETICA!AH53</f>
        <v>1808.5800000000002</v>
      </c>
      <c r="I41" s="43">
        <f>SANANTONIO!AH53</f>
        <v>0</v>
      </c>
      <c r="J41" s="43">
        <f t="shared" si="0"/>
        <v>11558.65</v>
      </c>
    </row>
    <row r="42" spans="1:10" x14ac:dyDescent="0.25">
      <c r="A42" s="74" t="s">
        <v>114</v>
      </c>
      <c r="B42" s="43">
        <f>AUTOMERCADO!AH54</f>
        <v>135.28</v>
      </c>
      <c r="C42" s="43">
        <f>MODELO!AH54</f>
        <v>48.06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183.34</v>
      </c>
    </row>
    <row r="43" spans="1:10" x14ac:dyDescent="0.25">
      <c r="A43" s="74" t="s">
        <v>52</v>
      </c>
      <c r="B43" s="43">
        <f>AUTOMERCADO!AH55</f>
        <v>1207.5999999999999</v>
      </c>
      <c r="C43" s="43">
        <f>MODELO!AH55</f>
        <v>592.97</v>
      </c>
      <c r="D43" s="43">
        <f>EXQUISITECES!AH55</f>
        <v>515.76</v>
      </c>
      <c r="E43" s="43">
        <f>HOYADA!AH55</f>
        <v>0</v>
      </c>
      <c r="F43" s="43">
        <f>FARMASTOP!AH55</f>
        <v>0</v>
      </c>
      <c r="G43" s="43">
        <f>BOCAS!AH55</f>
        <v>119.28</v>
      </c>
      <c r="H43" s="43">
        <f>LAGUNETICA!AH55</f>
        <v>0</v>
      </c>
      <c r="I43" s="43">
        <f>SANANTONIO!AH55</f>
        <v>0</v>
      </c>
      <c r="J43" s="43">
        <f t="shared" si="0"/>
        <v>2435.61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47.56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47.56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111.86</v>
      </c>
      <c r="I47" s="43">
        <f>SANANTONIO!AH59</f>
        <v>0</v>
      </c>
      <c r="J47" s="43">
        <f t="shared" si="0"/>
        <v>111.86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43609.509999999995</v>
      </c>
      <c r="C52" s="75">
        <f>MODELO!AH64</f>
        <v>20438.904999999999</v>
      </c>
      <c r="D52" s="75">
        <f>EXQUISITECES!AH64</f>
        <v>7982.77</v>
      </c>
      <c r="E52" s="75">
        <f>HOYADA!AH64</f>
        <v>8505.1896000000015</v>
      </c>
      <c r="F52" s="75">
        <f>FARMASTOP!AH64</f>
        <v>2270.665</v>
      </c>
      <c r="G52" s="75">
        <f>BOCAS!AH64</f>
        <v>1524.79</v>
      </c>
      <c r="H52" s="75">
        <f>LAGUNETICA!AH64</f>
        <v>10889.109999999999</v>
      </c>
      <c r="I52" s="75">
        <f>SANANTONIO!AH64</f>
        <v>0</v>
      </c>
      <c r="J52" s="75">
        <f t="shared" si="0"/>
        <v>95220.939599999983</v>
      </c>
    </row>
    <row r="53" spans="1:10" x14ac:dyDescent="0.25">
      <c r="A53" s="56" t="s">
        <v>3</v>
      </c>
      <c r="B53" s="43">
        <f>B2</f>
        <v>43272.46</v>
      </c>
      <c r="C53" s="43">
        <f t="shared" ref="C53:I53" si="1">C2</f>
        <v>20264.289999999997</v>
      </c>
      <c r="D53" s="43">
        <f t="shared" si="1"/>
        <v>7952.16</v>
      </c>
      <c r="E53" s="43">
        <f t="shared" si="1"/>
        <v>8501.1299999999992</v>
      </c>
      <c r="F53" s="43">
        <f t="shared" si="1"/>
        <v>2235.5099999999998</v>
      </c>
      <c r="G53" s="43">
        <f t="shared" si="1"/>
        <v>1526.24</v>
      </c>
      <c r="H53" s="43">
        <f t="shared" si="1"/>
        <v>10843.830000000002</v>
      </c>
      <c r="I53" s="43">
        <f t="shared" si="1"/>
        <v>0</v>
      </c>
      <c r="J53" s="43">
        <f>J2</f>
        <v>94595.62000000001</v>
      </c>
    </row>
    <row r="54" spans="1:10" x14ac:dyDescent="0.25">
      <c r="A54" s="58" t="s">
        <v>95</v>
      </c>
      <c r="B54" s="43">
        <f>+B52-B53</f>
        <v>337.04999999999563</v>
      </c>
      <c r="C54" s="43">
        <f t="shared" ref="C54:I54" si="2">+C52-C53</f>
        <v>174.6150000000016</v>
      </c>
      <c r="D54" s="43">
        <f t="shared" si="2"/>
        <v>30.610000000000582</v>
      </c>
      <c r="E54" s="43">
        <f t="shared" si="2"/>
        <v>4.0596000000023196</v>
      </c>
      <c r="F54" s="43">
        <f t="shared" si="2"/>
        <v>35.1550000000002</v>
      </c>
      <c r="G54" s="43">
        <f t="shared" si="2"/>
        <v>-1.4500000000000455</v>
      </c>
      <c r="H54" s="43">
        <f t="shared" si="2"/>
        <v>45.279999999997017</v>
      </c>
      <c r="I54" s="43">
        <f t="shared" si="2"/>
        <v>0</v>
      </c>
      <c r="J54" s="43">
        <f>+J52-J53</f>
        <v>625.31959999997343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L66" sqref="AL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75</v>
      </c>
      <c r="R11" s="5" t="s">
        <v>76</v>
      </c>
      <c r="S11" s="5" t="s">
        <v>79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1525.93</v>
      </c>
      <c r="C12" s="26">
        <v>3571.94</v>
      </c>
      <c r="D12" s="26">
        <v>2491.5300000000002</v>
      </c>
      <c r="E12" s="26">
        <v>2683.85</v>
      </c>
      <c r="F12" s="26">
        <v>2156.77</v>
      </c>
      <c r="G12" s="26">
        <v>5623.88</v>
      </c>
      <c r="H12" s="26">
        <v>2108.0300000000002</v>
      </c>
      <c r="I12" s="26">
        <v>3419.67</v>
      </c>
      <c r="J12" s="26">
        <v>2548.37</v>
      </c>
      <c r="K12" s="26">
        <v>5327.06</v>
      </c>
      <c r="L12" s="26">
        <v>3181.18</v>
      </c>
      <c r="M12" s="26">
        <v>2008.91</v>
      </c>
      <c r="N12" s="26">
        <v>1789.04</v>
      </c>
      <c r="O12" s="26">
        <v>1686.98</v>
      </c>
      <c r="P12" s="26">
        <v>1164.92</v>
      </c>
      <c r="Q12" s="26">
        <v>302.14</v>
      </c>
      <c r="R12" s="26">
        <v>1296.3399999999999</v>
      </c>
      <c r="S12" s="26">
        <v>385.92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43272.46</v>
      </c>
      <c r="AI12" s="26">
        <v>43272.45</v>
      </c>
      <c r="AJ12" s="69">
        <f>+AI12-AH12</f>
        <v>-1.0000000002037268E-2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>
        <v>36</v>
      </c>
      <c r="F15" s="23">
        <v>145</v>
      </c>
      <c r="G15" s="23"/>
      <c r="H15" s="23">
        <v>7.4</v>
      </c>
      <c r="I15" s="23">
        <v>34</v>
      </c>
      <c r="J15" s="23"/>
      <c r="K15" s="23"/>
      <c r="L15" s="23">
        <v>19.5</v>
      </c>
      <c r="M15" s="23">
        <v>18</v>
      </c>
      <c r="N15" s="23"/>
      <c r="O15" s="23">
        <v>44</v>
      </c>
      <c r="P15" s="23">
        <v>75</v>
      </c>
      <c r="Q15" s="23"/>
      <c r="R15" s="23">
        <v>11.5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390.4</v>
      </c>
    </row>
    <row r="16" spans="1:36" s="32" customFormat="1" x14ac:dyDescent="0.25">
      <c r="A16" s="30" t="s">
        <v>20</v>
      </c>
      <c r="B16" s="31">
        <v>103</v>
      </c>
      <c r="C16" s="31">
        <v>309</v>
      </c>
      <c r="D16" s="31">
        <v>242</v>
      </c>
      <c r="E16" s="31">
        <v>178</v>
      </c>
      <c r="F16" s="31">
        <v>135</v>
      </c>
      <c r="G16" s="31">
        <v>725</v>
      </c>
      <c r="H16" s="31">
        <v>166</v>
      </c>
      <c r="I16" s="31">
        <v>295</v>
      </c>
      <c r="J16" s="31">
        <v>243</v>
      </c>
      <c r="K16" s="31">
        <v>751</v>
      </c>
      <c r="L16" s="31">
        <v>341</v>
      </c>
      <c r="M16" s="31">
        <v>124</v>
      </c>
      <c r="N16" s="31">
        <v>123</v>
      </c>
      <c r="O16" s="31">
        <v>211</v>
      </c>
      <c r="P16" s="31">
        <v>177</v>
      </c>
      <c r="Q16" s="31">
        <v>47</v>
      </c>
      <c r="R16" s="31">
        <v>144</v>
      </c>
      <c r="S16" s="31">
        <v>25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4339</v>
      </c>
      <c r="AJ16" s="70"/>
    </row>
    <row r="17" spans="1:36" s="47" customFormat="1" x14ac:dyDescent="0.25">
      <c r="A17" s="46" t="s">
        <v>27</v>
      </c>
      <c r="B17" s="22">
        <f>B16*$B$8</f>
        <v>463.5</v>
      </c>
      <c r="C17" s="22">
        <f>C16*$B$8</f>
        <v>1390.5</v>
      </c>
      <c r="D17" s="22">
        <f t="shared" ref="D17:L17" si="2">D16*$B$8</f>
        <v>1089</v>
      </c>
      <c r="E17" s="22">
        <f t="shared" si="2"/>
        <v>801</v>
      </c>
      <c r="F17" s="22">
        <f t="shared" si="2"/>
        <v>607.5</v>
      </c>
      <c r="G17" s="22">
        <f t="shared" si="2"/>
        <v>3262.5</v>
      </c>
      <c r="H17" s="22">
        <f t="shared" si="2"/>
        <v>747</v>
      </c>
      <c r="I17" s="22">
        <f t="shared" si="2"/>
        <v>1327.5</v>
      </c>
      <c r="J17" s="22">
        <f t="shared" si="2"/>
        <v>1093.5</v>
      </c>
      <c r="K17" s="22">
        <f t="shared" si="2"/>
        <v>3379.5</v>
      </c>
      <c r="L17" s="22">
        <f t="shared" si="2"/>
        <v>1534.5</v>
      </c>
      <c r="M17" s="22">
        <f t="shared" ref="M17:R17" si="3">M16*$B$8</f>
        <v>558</v>
      </c>
      <c r="N17" s="22">
        <f t="shared" si="3"/>
        <v>553.5</v>
      </c>
      <c r="O17" s="22">
        <f t="shared" si="3"/>
        <v>949.5</v>
      </c>
      <c r="P17" s="22">
        <f t="shared" si="3"/>
        <v>796.5</v>
      </c>
      <c r="Q17" s="22">
        <f t="shared" si="3"/>
        <v>211.5</v>
      </c>
      <c r="R17" s="22">
        <f t="shared" si="3"/>
        <v>648</v>
      </c>
      <c r="S17" s="22">
        <f t="shared" ref="S17:AG17" si="4">S16*$B$8</f>
        <v>112.5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19525.5</v>
      </c>
    </row>
    <row r="18" spans="1:36" s="32" customFormat="1" x14ac:dyDescent="0.25">
      <c r="A18" s="30" t="s">
        <v>23</v>
      </c>
      <c r="B18" s="33">
        <v>50</v>
      </c>
      <c r="C18" s="33"/>
      <c r="D18" s="33">
        <v>77</v>
      </c>
      <c r="E18" s="33"/>
      <c r="F18" s="33">
        <v>102</v>
      </c>
      <c r="G18" s="33"/>
      <c r="H18" s="33">
        <v>41</v>
      </c>
      <c r="I18" s="33"/>
      <c r="J18" s="33"/>
      <c r="K18" s="33"/>
      <c r="L18" s="33"/>
      <c r="M18" s="33"/>
      <c r="N18" s="33"/>
      <c r="O18" s="33"/>
      <c r="P18" s="33"/>
      <c r="Q18" s="33">
        <v>10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280</v>
      </c>
      <c r="AJ18" s="70"/>
    </row>
    <row r="19" spans="1:36" s="47" customFormat="1" x14ac:dyDescent="0.25">
      <c r="A19" s="46" t="s">
        <v>27</v>
      </c>
      <c r="B19" s="22">
        <f>B18*$B$9</f>
        <v>225.99999999999997</v>
      </c>
      <c r="C19" s="22">
        <f t="shared" ref="C19:L19" si="5">C18*$B$9</f>
        <v>0</v>
      </c>
      <c r="D19" s="22">
        <f t="shared" si="5"/>
        <v>348.03999999999996</v>
      </c>
      <c r="E19" s="22">
        <f t="shared" si="5"/>
        <v>0</v>
      </c>
      <c r="F19" s="22">
        <f t="shared" si="5"/>
        <v>461.03999999999996</v>
      </c>
      <c r="G19" s="22">
        <f t="shared" si="5"/>
        <v>0</v>
      </c>
      <c r="H19" s="22">
        <f t="shared" si="5"/>
        <v>185.32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45.199999999999996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1265.5999999999999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153</v>
      </c>
      <c r="C22" s="20">
        <f t="shared" ref="C22:L22" si="11">+C16+C18+C20</f>
        <v>309</v>
      </c>
      <c r="D22" s="20">
        <f t="shared" si="11"/>
        <v>319</v>
      </c>
      <c r="E22" s="20">
        <f t="shared" si="11"/>
        <v>178</v>
      </c>
      <c r="F22" s="20">
        <f t="shared" si="11"/>
        <v>237</v>
      </c>
      <c r="G22" s="20">
        <f t="shared" si="11"/>
        <v>725</v>
      </c>
      <c r="H22" s="20">
        <f t="shared" si="11"/>
        <v>207</v>
      </c>
      <c r="I22" s="20">
        <f t="shared" si="11"/>
        <v>295</v>
      </c>
      <c r="J22" s="20">
        <f t="shared" si="11"/>
        <v>243</v>
      </c>
      <c r="K22" s="20">
        <f t="shared" si="11"/>
        <v>751</v>
      </c>
      <c r="L22" s="20">
        <f t="shared" si="11"/>
        <v>341</v>
      </c>
      <c r="M22" s="20">
        <f t="shared" ref="M22:S22" si="12">+M16+M18+M20</f>
        <v>124</v>
      </c>
      <c r="N22" s="20">
        <f t="shared" si="12"/>
        <v>123</v>
      </c>
      <c r="O22" s="20">
        <f t="shared" si="12"/>
        <v>211</v>
      </c>
      <c r="P22" s="20">
        <f t="shared" si="12"/>
        <v>177</v>
      </c>
      <c r="Q22" s="20">
        <f t="shared" si="12"/>
        <v>57</v>
      </c>
      <c r="R22" s="20">
        <f t="shared" si="12"/>
        <v>144</v>
      </c>
      <c r="S22" s="20">
        <f t="shared" si="12"/>
        <v>25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4619</v>
      </c>
    </row>
    <row r="23" spans="1:36" s="47" customFormat="1" x14ac:dyDescent="0.25">
      <c r="A23" s="48" t="s">
        <v>26</v>
      </c>
      <c r="B23" s="19">
        <f>+B17+B19+B21</f>
        <v>689.5</v>
      </c>
      <c r="C23" s="19">
        <f t="shared" ref="C23:L23" si="14">+C17+C19+C21</f>
        <v>1390.5</v>
      </c>
      <c r="D23" s="19">
        <f t="shared" si="14"/>
        <v>1437.04</v>
      </c>
      <c r="E23" s="19">
        <f t="shared" si="14"/>
        <v>801</v>
      </c>
      <c r="F23" s="19">
        <f t="shared" si="14"/>
        <v>1068.54</v>
      </c>
      <c r="G23" s="19">
        <f t="shared" si="14"/>
        <v>3262.5</v>
      </c>
      <c r="H23" s="19">
        <f t="shared" si="14"/>
        <v>932.31999999999994</v>
      </c>
      <c r="I23" s="19">
        <f t="shared" si="14"/>
        <v>1327.5</v>
      </c>
      <c r="J23" s="19">
        <f t="shared" si="14"/>
        <v>1093.5</v>
      </c>
      <c r="K23" s="19">
        <f t="shared" si="14"/>
        <v>3379.5</v>
      </c>
      <c r="L23" s="19">
        <f t="shared" si="14"/>
        <v>1534.5</v>
      </c>
      <c r="M23" s="19">
        <f t="shared" ref="M23:S23" si="15">+M17+M19+M21</f>
        <v>558</v>
      </c>
      <c r="N23" s="19">
        <f t="shared" si="15"/>
        <v>553.5</v>
      </c>
      <c r="O23" s="19">
        <f t="shared" si="15"/>
        <v>949.5</v>
      </c>
      <c r="P23" s="19">
        <f t="shared" si="15"/>
        <v>796.5</v>
      </c>
      <c r="Q23" s="19">
        <f t="shared" si="15"/>
        <v>256.7</v>
      </c>
      <c r="R23" s="19">
        <f t="shared" si="15"/>
        <v>648</v>
      </c>
      <c r="S23" s="19">
        <f t="shared" si="15"/>
        <v>112.5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20791.100000000002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379.32</v>
      </c>
      <c r="D32" s="36">
        <v>46.69</v>
      </c>
      <c r="E32" s="36"/>
      <c r="F32" s="36"/>
      <c r="G32" s="36">
        <v>56.42</v>
      </c>
      <c r="H32" s="36">
        <v>40</v>
      </c>
      <c r="I32" s="36"/>
      <c r="J32" s="36"/>
      <c r="K32" s="36">
        <v>16.75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539.18000000000006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1706.94</v>
      </c>
      <c r="D33" s="22">
        <f t="shared" si="30"/>
        <v>210.10499999999999</v>
      </c>
      <c r="E33" s="22">
        <f t="shared" si="30"/>
        <v>0</v>
      </c>
      <c r="F33" s="22">
        <f t="shared" si="30"/>
        <v>0</v>
      </c>
      <c r="G33" s="22">
        <f t="shared" si="30"/>
        <v>253.89000000000001</v>
      </c>
      <c r="H33" s="22">
        <f t="shared" si="30"/>
        <v>180</v>
      </c>
      <c r="I33" s="22">
        <f t="shared" si="30"/>
        <v>0</v>
      </c>
      <c r="J33" s="22">
        <f t="shared" si="30"/>
        <v>0</v>
      </c>
      <c r="K33" s="22">
        <f t="shared" si="30"/>
        <v>75.375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2426.31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379.32</v>
      </c>
      <c r="D38" s="20">
        <f t="shared" si="39"/>
        <v>46.69</v>
      </c>
      <c r="E38" s="20">
        <f t="shared" si="39"/>
        <v>0</v>
      </c>
      <c r="F38" s="20">
        <f t="shared" si="39"/>
        <v>0</v>
      </c>
      <c r="G38" s="20">
        <f t="shared" si="39"/>
        <v>56.42</v>
      </c>
      <c r="H38" s="20">
        <f t="shared" si="39"/>
        <v>40</v>
      </c>
      <c r="I38" s="20">
        <f t="shared" si="39"/>
        <v>0</v>
      </c>
      <c r="J38" s="20">
        <f t="shared" si="39"/>
        <v>0</v>
      </c>
      <c r="K38" s="20">
        <f t="shared" si="39"/>
        <v>16.75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539.18000000000006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1706.94</v>
      </c>
      <c r="D39" s="19">
        <f t="shared" si="42"/>
        <v>210.10499999999999</v>
      </c>
      <c r="E39" s="19">
        <f t="shared" si="42"/>
        <v>0</v>
      </c>
      <c r="F39" s="19">
        <f t="shared" si="42"/>
        <v>0</v>
      </c>
      <c r="G39" s="19">
        <f t="shared" si="42"/>
        <v>253.89000000000001</v>
      </c>
      <c r="H39" s="19">
        <f t="shared" si="42"/>
        <v>180</v>
      </c>
      <c r="I39" s="19">
        <f t="shared" si="42"/>
        <v>0</v>
      </c>
      <c r="J39" s="19">
        <f t="shared" si="42"/>
        <v>0</v>
      </c>
      <c r="K39" s="19">
        <f t="shared" si="42"/>
        <v>75.375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2426.31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12</v>
      </c>
      <c r="G40" s="36"/>
      <c r="H40" s="36">
        <v>27.6</v>
      </c>
      <c r="I40" s="36"/>
      <c r="J40" s="36"/>
      <c r="K40" s="36">
        <v>66</v>
      </c>
      <c r="L40" s="36"/>
      <c r="M40" s="36">
        <v>82.44</v>
      </c>
      <c r="N40" s="36">
        <v>18.989999999999998</v>
      </c>
      <c r="O40" s="36"/>
      <c r="P40" s="36"/>
      <c r="Q40" s="36"/>
      <c r="R40" s="36"/>
      <c r="S40" s="36">
        <v>5.57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212.6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54</v>
      </c>
      <c r="G41" s="22">
        <f t="shared" si="45"/>
        <v>0</v>
      </c>
      <c r="H41" s="22">
        <f t="shared" si="45"/>
        <v>124.2</v>
      </c>
      <c r="I41" s="22">
        <f t="shared" si="45"/>
        <v>0</v>
      </c>
      <c r="J41" s="22">
        <f t="shared" si="45"/>
        <v>0</v>
      </c>
      <c r="K41" s="22">
        <f t="shared" si="45"/>
        <v>297</v>
      </c>
      <c r="L41" s="22">
        <f t="shared" si="45"/>
        <v>0</v>
      </c>
      <c r="M41" s="22">
        <f t="shared" ref="M41:R41" si="46">M40*$B$8</f>
        <v>370.98</v>
      </c>
      <c r="N41" s="22">
        <f t="shared" si="46"/>
        <v>85.454999999999998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25.065000000000001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956.70000000000016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12</v>
      </c>
      <c r="G46" s="20">
        <f t="shared" si="54"/>
        <v>0</v>
      </c>
      <c r="H46" s="20">
        <f t="shared" si="54"/>
        <v>27.6</v>
      </c>
      <c r="I46" s="20">
        <f t="shared" si="54"/>
        <v>0</v>
      </c>
      <c r="J46" s="20">
        <f t="shared" si="54"/>
        <v>0</v>
      </c>
      <c r="K46" s="20">
        <f t="shared" si="54"/>
        <v>66</v>
      </c>
      <c r="L46" s="20">
        <f t="shared" si="54"/>
        <v>0</v>
      </c>
      <c r="M46" s="20">
        <f t="shared" ref="M46:S46" si="55">+M40+M42+M44</f>
        <v>82.44</v>
      </c>
      <c r="N46" s="20">
        <f t="shared" si="55"/>
        <v>18.989999999999998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5.57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212.6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54</v>
      </c>
      <c r="G47" s="19">
        <f t="shared" si="57"/>
        <v>0</v>
      </c>
      <c r="H47" s="19">
        <f t="shared" si="57"/>
        <v>124.2</v>
      </c>
      <c r="I47" s="19">
        <f t="shared" si="57"/>
        <v>0</v>
      </c>
      <c r="J47" s="19">
        <f t="shared" si="57"/>
        <v>0</v>
      </c>
      <c r="K47" s="19">
        <f t="shared" si="57"/>
        <v>297</v>
      </c>
      <c r="L47" s="19">
        <f t="shared" si="57"/>
        <v>0</v>
      </c>
      <c r="M47" s="19">
        <f t="shared" ref="M47:S47" si="58">+M41+M43+M45</f>
        <v>370.98</v>
      </c>
      <c r="N47" s="19">
        <f t="shared" si="58"/>
        <v>85.454999999999998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25.065000000000001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956.70000000000016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509.56</v>
      </c>
      <c r="C49" s="44">
        <v>343.21</v>
      </c>
      <c r="D49" s="44">
        <v>472.22</v>
      </c>
      <c r="E49" s="44">
        <v>999.75</v>
      </c>
      <c r="F49" s="44">
        <v>446.32</v>
      </c>
      <c r="G49" s="44">
        <v>1332.24</v>
      </c>
      <c r="H49" s="44">
        <v>461.04</v>
      </c>
      <c r="I49" s="44">
        <v>1422.64</v>
      </c>
      <c r="J49" s="44">
        <v>1491.68</v>
      </c>
      <c r="K49" s="44">
        <v>1656.79</v>
      </c>
      <c r="L49" s="44">
        <v>1444.01</v>
      </c>
      <c r="M49" s="45">
        <v>1029.0999999999999</v>
      </c>
      <c r="N49" s="45">
        <v>1050.3499999999999</v>
      </c>
      <c r="O49" s="45">
        <v>643.36</v>
      </c>
      <c r="P49" s="45">
        <v>297.39</v>
      </c>
      <c r="Q49" s="45">
        <v>75.06</v>
      </c>
      <c r="R49" s="45">
        <v>580.30999999999995</v>
      </c>
      <c r="S49" s="45">
        <v>106.14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14361.17</v>
      </c>
    </row>
    <row r="50" spans="1:34" x14ac:dyDescent="0.25">
      <c r="A50" s="17" t="s">
        <v>1</v>
      </c>
      <c r="B50" s="44">
        <v>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343.85</v>
      </c>
      <c r="C53" s="44">
        <v>94.24</v>
      </c>
      <c r="D53" s="44">
        <v>374.36</v>
      </c>
      <c r="E53" s="44">
        <v>184.14</v>
      </c>
      <c r="F53" s="44">
        <v>444.26</v>
      </c>
      <c r="G53" s="44">
        <v>841.65</v>
      </c>
      <c r="H53" s="44">
        <v>334.74</v>
      </c>
      <c r="I53" s="44">
        <v>585.94000000000005</v>
      </c>
      <c r="J53" s="44"/>
      <c r="K53" s="44"/>
      <c r="L53" s="44"/>
      <c r="M53" s="45"/>
      <c r="N53" s="45"/>
      <c r="O53" s="45"/>
      <c r="P53" s="45"/>
      <c r="Q53" s="45"/>
      <c r="R53" s="45">
        <v>0</v>
      </c>
      <c r="S53" s="45">
        <v>137.77000000000001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3340.95</v>
      </c>
    </row>
    <row r="54" spans="1:34" x14ac:dyDescent="0.25">
      <c r="A54" s="17" t="s">
        <v>114</v>
      </c>
      <c r="B54" s="44"/>
      <c r="C54" s="44"/>
      <c r="D54" s="44">
        <v>17.690000000000001</v>
      </c>
      <c r="E54" s="44"/>
      <c r="F54" s="44"/>
      <c r="G54" s="44"/>
      <c r="H54" s="44">
        <v>68.34</v>
      </c>
      <c r="I54" s="44"/>
      <c r="J54" s="44"/>
      <c r="K54" s="44"/>
      <c r="L54" s="44"/>
      <c r="M54" s="45"/>
      <c r="N54" s="45"/>
      <c r="O54" s="45">
        <v>49.25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135.28</v>
      </c>
    </row>
    <row r="55" spans="1:34" x14ac:dyDescent="0.25">
      <c r="A55" s="17" t="s">
        <v>52</v>
      </c>
      <c r="B55" s="44"/>
      <c r="C55" s="44">
        <v>39.549999999999997</v>
      </c>
      <c r="D55" s="44"/>
      <c r="E55" s="44">
        <v>665.02</v>
      </c>
      <c r="F55" s="44"/>
      <c r="G55" s="44"/>
      <c r="H55" s="44"/>
      <c r="I55" s="44">
        <v>50</v>
      </c>
      <c r="J55" s="44"/>
      <c r="K55" s="44">
        <v>36.619999999999997</v>
      </c>
      <c r="L55" s="44">
        <v>183.94</v>
      </c>
      <c r="M55" s="45">
        <v>34.03</v>
      </c>
      <c r="N55" s="45">
        <v>130.16</v>
      </c>
      <c r="O55" s="45"/>
      <c r="P55" s="45"/>
      <c r="Q55" s="45"/>
      <c r="R55" s="45">
        <v>57</v>
      </c>
      <c r="S55" s="45">
        <v>11.28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1207.5999999999999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1542.9099999999999</v>
      </c>
      <c r="C64" s="53">
        <f t="shared" ref="C64:AG64" si="61">+C15+C23+C31+C39+C47+C48+C49+C50+C51+C52+C53+C54+C55+C56+C57+C58+C59+C60+C61+C62+C63</f>
        <v>3574.44</v>
      </c>
      <c r="D64" s="53">
        <f t="shared" si="61"/>
        <v>2511.415</v>
      </c>
      <c r="E64" s="53">
        <f t="shared" si="61"/>
        <v>2685.91</v>
      </c>
      <c r="F64" s="53">
        <f t="shared" si="61"/>
        <v>2158.12</v>
      </c>
      <c r="G64" s="53">
        <f t="shared" si="61"/>
        <v>5690.28</v>
      </c>
      <c r="H64" s="53">
        <f t="shared" si="61"/>
        <v>2108.04</v>
      </c>
      <c r="I64" s="53">
        <f t="shared" si="61"/>
        <v>3420.0800000000004</v>
      </c>
      <c r="J64" s="53">
        <f t="shared" si="61"/>
        <v>2585.1800000000003</v>
      </c>
      <c r="K64" s="53">
        <f t="shared" si="61"/>
        <v>5445.2849999999999</v>
      </c>
      <c r="L64" s="53">
        <f t="shared" si="61"/>
        <v>3181.9500000000003</v>
      </c>
      <c r="M64" s="53">
        <f t="shared" si="61"/>
        <v>2010.11</v>
      </c>
      <c r="N64" s="53">
        <f t="shared" si="61"/>
        <v>1819.4649999999999</v>
      </c>
      <c r="O64" s="53">
        <f t="shared" si="61"/>
        <v>1686.1100000000001</v>
      </c>
      <c r="P64" s="53">
        <f t="shared" si="61"/>
        <v>1168.8899999999999</v>
      </c>
      <c r="Q64" s="53">
        <f t="shared" si="61"/>
        <v>331.76</v>
      </c>
      <c r="R64" s="53">
        <f t="shared" si="61"/>
        <v>1296.81</v>
      </c>
      <c r="S64" s="53">
        <f t="shared" si="61"/>
        <v>392.755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43609.509999999995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12 D</v>
      </c>
      <c r="R66" s="55" t="str">
        <f t="shared" si="62"/>
        <v>CAJA 12 N</v>
      </c>
      <c r="S66" s="55" t="str">
        <f t="shared" si="62"/>
        <v>CAJA 14 D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1525.93</v>
      </c>
      <c r="C67" s="57">
        <f t="shared" ref="C67:L67" si="63">C12</f>
        <v>3571.94</v>
      </c>
      <c r="D67" s="57">
        <f t="shared" si="63"/>
        <v>2491.5300000000002</v>
      </c>
      <c r="E67" s="57">
        <f t="shared" si="63"/>
        <v>2683.85</v>
      </c>
      <c r="F67" s="57">
        <f t="shared" si="63"/>
        <v>2156.77</v>
      </c>
      <c r="G67" s="57">
        <f t="shared" si="63"/>
        <v>5623.88</v>
      </c>
      <c r="H67" s="57">
        <f t="shared" si="63"/>
        <v>2108.0300000000002</v>
      </c>
      <c r="I67" s="57">
        <f t="shared" si="63"/>
        <v>3419.67</v>
      </c>
      <c r="J67" s="57">
        <f t="shared" si="63"/>
        <v>2548.37</v>
      </c>
      <c r="K67" s="57">
        <f t="shared" si="63"/>
        <v>5327.06</v>
      </c>
      <c r="L67" s="57">
        <f t="shared" si="63"/>
        <v>3181.18</v>
      </c>
      <c r="M67" s="57">
        <f t="shared" ref="M67:AG67" si="64">M12</f>
        <v>2008.91</v>
      </c>
      <c r="N67" s="57">
        <f t="shared" si="64"/>
        <v>1789.04</v>
      </c>
      <c r="O67" s="57">
        <f t="shared" si="64"/>
        <v>1686.98</v>
      </c>
      <c r="P67" s="57">
        <f t="shared" si="64"/>
        <v>1164.92</v>
      </c>
      <c r="Q67" s="57">
        <f t="shared" si="64"/>
        <v>302.14</v>
      </c>
      <c r="R67" s="57">
        <f t="shared" si="64"/>
        <v>1296.3399999999999</v>
      </c>
      <c r="S67" s="57">
        <f t="shared" si="64"/>
        <v>385.92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43272.46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1525.93</v>
      </c>
      <c r="C69" s="59">
        <f t="shared" ref="C69:L69" si="67">+C67+C68</f>
        <v>3571.94</v>
      </c>
      <c r="D69" s="59">
        <f t="shared" si="67"/>
        <v>2491.5300000000002</v>
      </c>
      <c r="E69" s="59">
        <f t="shared" si="67"/>
        <v>2683.85</v>
      </c>
      <c r="F69" s="59">
        <f t="shared" si="67"/>
        <v>2156.77</v>
      </c>
      <c r="G69" s="59">
        <f t="shared" si="67"/>
        <v>5623.88</v>
      </c>
      <c r="H69" s="59">
        <f t="shared" si="67"/>
        <v>2108.0300000000002</v>
      </c>
      <c r="I69" s="59">
        <f t="shared" si="67"/>
        <v>3419.67</v>
      </c>
      <c r="J69" s="59">
        <f t="shared" si="67"/>
        <v>2548.37</v>
      </c>
      <c r="K69" s="59">
        <f t="shared" si="67"/>
        <v>5327.06</v>
      </c>
      <c r="L69" s="59">
        <f t="shared" si="67"/>
        <v>3181.18</v>
      </c>
      <c r="M69" s="59">
        <f t="shared" ref="M69:AG69" si="68">+M67+M68</f>
        <v>2008.91</v>
      </c>
      <c r="N69" s="59">
        <f t="shared" si="68"/>
        <v>1789.04</v>
      </c>
      <c r="O69" s="59">
        <f t="shared" si="68"/>
        <v>1686.98</v>
      </c>
      <c r="P69" s="59">
        <f t="shared" si="68"/>
        <v>1164.92</v>
      </c>
      <c r="Q69" s="59">
        <f t="shared" si="68"/>
        <v>302.14</v>
      </c>
      <c r="R69" s="59">
        <f t="shared" si="68"/>
        <v>1296.3399999999999</v>
      </c>
      <c r="S69" s="59">
        <f t="shared" si="68"/>
        <v>385.92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43272.46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16.979999999999791</v>
      </c>
      <c r="C70" s="57">
        <f t="shared" si="69"/>
        <v>2.5</v>
      </c>
      <c r="D70" s="57">
        <f t="shared" si="69"/>
        <v>19.884999999999764</v>
      </c>
      <c r="E70" s="57">
        <f t="shared" si="69"/>
        <v>2.0599999999999454</v>
      </c>
      <c r="F70" s="57">
        <f t="shared" si="69"/>
        <v>1.3499999999999091</v>
      </c>
      <c r="G70" s="57">
        <f t="shared" si="69"/>
        <v>66.399999999999636</v>
      </c>
      <c r="H70" s="57">
        <f t="shared" si="69"/>
        <v>9.9999999997635314E-3</v>
      </c>
      <c r="I70" s="57">
        <f t="shared" si="69"/>
        <v>0.41000000000030923</v>
      </c>
      <c r="J70" s="57">
        <f t="shared" si="69"/>
        <v>36.8100000000004</v>
      </c>
      <c r="K70" s="57">
        <f t="shared" si="69"/>
        <v>118.22499999999945</v>
      </c>
      <c r="L70" s="57">
        <f t="shared" si="69"/>
        <v>0.77000000000043656</v>
      </c>
      <c r="M70" s="57">
        <f t="shared" ref="M70:AG70" si="70">+M64-M69</f>
        <v>1.1999999999998181</v>
      </c>
      <c r="N70" s="57">
        <f t="shared" si="70"/>
        <v>30.424999999999955</v>
      </c>
      <c r="O70" s="57">
        <f t="shared" si="70"/>
        <v>-0.86999999999989086</v>
      </c>
      <c r="P70" s="57">
        <f t="shared" si="70"/>
        <v>3.9699999999997999</v>
      </c>
      <c r="Q70" s="57">
        <f t="shared" si="70"/>
        <v>29.620000000000005</v>
      </c>
      <c r="R70" s="57">
        <f t="shared" si="70"/>
        <v>0.47000000000002728</v>
      </c>
      <c r="S70" s="57">
        <f t="shared" si="70"/>
        <v>6.8349999999999795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337.0499999999991</v>
      </c>
    </row>
    <row r="71" spans="1:34" ht="101.25" customHeight="1" x14ac:dyDescent="0.25">
      <c r="A71" s="77" t="s">
        <v>96</v>
      </c>
      <c r="B71" s="14" t="s">
        <v>130</v>
      </c>
      <c r="C71" s="14"/>
      <c r="D71" s="14" t="s">
        <v>131</v>
      </c>
      <c r="E71" s="14"/>
      <c r="F71" s="14" t="s">
        <v>132</v>
      </c>
      <c r="G71" s="14" t="s">
        <v>133</v>
      </c>
      <c r="H71" s="14"/>
      <c r="I71" s="14"/>
      <c r="J71" s="14" t="s">
        <v>134</v>
      </c>
      <c r="K71" s="14" t="s">
        <v>135</v>
      </c>
      <c r="L71" s="14"/>
      <c r="M71" s="29"/>
      <c r="N71" s="29" t="s">
        <v>136</v>
      </c>
      <c r="O71" s="29"/>
      <c r="P71" s="29"/>
      <c r="Q71" s="29">
        <v>28.5</v>
      </c>
      <c r="R71" s="29"/>
      <c r="S71" s="29" t="s">
        <v>137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I53" activePane="bottomRight" state="frozen"/>
      <selection pane="topRight" activeCell="B1" sqref="B1"/>
      <selection pane="bottomLeft" activeCell="A5" sqref="A5"/>
      <selection pane="bottomRight" activeCell="I70" sqref="I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63</v>
      </c>
      <c r="J11" s="5" t="s">
        <v>64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1395.12</v>
      </c>
      <c r="C12" s="26">
        <v>2322.29</v>
      </c>
      <c r="D12" s="26">
        <v>1289.04</v>
      </c>
      <c r="E12" s="26">
        <v>2765.17</v>
      </c>
      <c r="F12" s="26">
        <v>1116.28</v>
      </c>
      <c r="G12" s="26">
        <v>2002.56</v>
      </c>
      <c r="H12" s="26">
        <v>824.46</v>
      </c>
      <c r="I12" s="26">
        <v>966.5</v>
      </c>
      <c r="J12" s="26">
        <v>2844.05</v>
      </c>
      <c r="K12" s="26">
        <v>611.66999999999996</v>
      </c>
      <c r="L12" s="26">
        <v>1559.26</v>
      </c>
      <c r="M12" s="26">
        <v>787.44</v>
      </c>
      <c r="N12" s="26">
        <v>1780.45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20264.289999999997</v>
      </c>
      <c r="AI12" s="26">
        <v>20264.29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5</v>
      </c>
      <c r="C14" s="26"/>
      <c r="D14" s="26"/>
      <c r="E14" s="26"/>
      <c r="F14" s="26">
        <v>20</v>
      </c>
      <c r="G14" s="26">
        <f>12+15</f>
        <v>27</v>
      </c>
      <c r="H14" s="26"/>
      <c r="I14" s="26">
        <v>10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62</v>
      </c>
      <c r="AI14" s="26"/>
      <c r="AJ14" s="69">
        <f>+AI14-AH14</f>
        <v>-62</v>
      </c>
    </row>
    <row r="15" spans="1:36" x14ac:dyDescent="0.25">
      <c r="A15" s="13" t="s">
        <v>0</v>
      </c>
      <c r="B15" s="23">
        <v>24.5</v>
      </c>
      <c r="C15" s="23">
        <v>2.7</v>
      </c>
      <c r="D15" s="23">
        <v>2</v>
      </c>
      <c r="E15" s="23">
        <v>170</v>
      </c>
      <c r="F15" s="23">
        <v>14</v>
      </c>
      <c r="G15" s="23">
        <v>1.5</v>
      </c>
      <c r="H15" s="23">
        <v>36.5</v>
      </c>
      <c r="I15" s="23">
        <v>9.9</v>
      </c>
      <c r="J15" s="23"/>
      <c r="K15" s="23"/>
      <c r="L15" s="23">
        <v>38</v>
      </c>
      <c r="M15" s="23">
        <v>21</v>
      </c>
      <c r="N15" s="23">
        <v>24.4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344.49999999999994</v>
      </c>
    </row>
    <row r="16" spans="1:36" s="32" customFormat="1" x14ac:dyDescent="0.25">
      <c r="A16" s="30" t="s">
        <v>20</v>
      </c>
      <c r="B16" s="31">
        <v>98</v>
      </c>
      <c r="C16" s="31">
        <v>186</v>
      </c>
      <c r="D16" s="31">
        <v>50</v>
      </c>
      <c r="E16" s="31">
        <v>318</v>
      </c>
      <c r="F16" s="31">
        <v>53</v>
      </c>
      <c r="G16" s="31">
        <v>185</v>
      </c>
      <c r="H16" s="31">
        <v>7</v>
      </c>
      <c r="I16" s="31">
        <v>47</v>
      </c>
      <c r="J16" s="31">
        <v>311</v>
      </c>
      <c r="K16" s="31">
        <v>52</v>
      </c>
      <c r="L16" s="31">
        <v>140</v>
      </c>
      <c r="M16" s="31">
        <v>72</v>
      </c>
      <c r="N16" s="31">
        <v>205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1724</v>
      </c>
      <c r="AJ16" s="70"/>
    </row>
    <row r="17" spans="1:36" s="47" customFormat="1" x14ac:dyDescent="0.25">
      <c r="A17" s="46" t="s">
        <v>27</v>
      </c>
      <c r="B17" s="22">
        <f>B16*$B$8</f>
        <v>441</v>
      </c>
      <c r="C17" s="22">
        <f>C16*$B$8</f>
        <v>837</v>
      </c>
      <c r="D17" s="22">
        <f t="shared" ref="D17:AG17" si="2">D16*$B$8</f>
        <v>225</v>
      </c>
      <c r="E17" s="22">
        <f t="shared" si="2"/>
        <v>1431</v>
      </c>
      <c r="F17" s="22">
        <f t="shared" si="2"/>
        <v>238.5</v>
      </c>
      <c r="G17" s="22">
        <f t="shared" si="2"/>
        <v>832.5</v>
      </c>
      <c r="H17" s="22">
        <f t="shared" si="2"/>
        <v>31.5</v>
      </c>
      <c r="I17" s="22">
        <f t="shared" si="2"/>
        <v>211.5</v>
      </c>
      <c r="J17" s="22">
        <f t="shared" si="2"/>
        <v>1399.5</v>
      </c>
      <c r="K17" s="22">
        <f t="shared" si="2"/>
        <v>234</v>
      </c>
      <c r="L17" s="22">
        <f t="shared" si="2"/>
        <v>630</v>
      </c>
      <c r="M17" s="22">
        <f t="shared" si="2"/>
        <v>324</v>
      </c>
      <c r="N17" s="22">
        <f t="shared" si="2"/>
        <v>922.5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7758</v>
      </c>
    </row>
    <row r="18" spans="1:36" s="32" customFormat="1" x14ac:dyDescent="0.25">
      <c r="A18" s="30" t="s">
        <v>23</v>
      </c>
      <c r="B18" s="33">
        <v>6</v>
      </c>
      <c r="C18" s="33"/>
      <c r="D18" s="33">
        <v>26</v>
      </c>
      <c r="E18" s="33"/>
      <c r="F18" s="33">
        <v>10</v>
      </c>
      <c r="G18" s="33"/>
      <c r="H18" s="33"/>
      <c r="I18" s="33">
        <v>46</v>
      </c>
      <c r="J18" s="33"/>
      <c r="K18" s="33">
        <v>5</v>
      </c>
      <c r="L18" s="33"/>
      <c r="M18" s="33">
        <v>28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121</v>
      </c>
      <c r="AJ18" s="70"/>
    </row>
    <row r="19" spans="1:36" s="47" customFormat="1" x14ac:dyDescent="0.25">
      <c r="A19" s="46" t="s">
        <v>27</v>
      </c>
      <c r="B19" s="22">
        <f>B18*$B$9</f>
        <v>27.119999999999997</v>
      </c>
      <c r="C19" s="22">
        <f t="shared" ref="C19:AG19" si="3">C18*$B$9</f>
        <v>0</v>
      </c>
      <c r="D19" s="22">
        <f t="shared" si="3"/>
        <v>117.51999999999998</v>
      </c>
      <c r="E19" s="22">
        <f t="shared" si="3"/>
        <v>0</v>
      </c>
      <c r="F19" s="22">
        <f t="shared" si="3"/>
        <v>45.199999999999996</v>
      </c>
      <c r="G19" s="22">
        <f t="shared" si="3"/>
        <v>0</v>
      </c>
      <c r="H19" s="22">
        <f t="shared" si="3"/>
        <v>0</v>
      </c>
      <c r="I19" s="22">
        <f t="shared" si="3"/>
        <v>207.92</v>
      </c>
      <c r="J19" s="22">
        <f t="shared" si="3"/>
        <v>0</v>
      </c>
      <c r="K19" s="22">
        <f t="shared" si="3"/>
        <v>22.599999999999998</v>
      </c>
      <c r="L19" s="22">
        <f t="shared" si="3"/>
        <v>0</v>
      </c>
      <c r="M19" s="22">
        <f t="shared" si="3"/>
        <v>126.55999999999999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546.91999999999996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104</v>
      </c>
      <c r="C22" s="20">
        <f t="shared" ref="C22:AG23" si="5">+C16+C18+C20</f>
        <v>186</v>
      </c>
      <c r="D22" s="20">
        <f t="shared" si="5"/>
        <v>76</v>
      </c>
      <c r="E22" s="20">
        <f t="shared" si="5"/>
        <v>318</v>
      </c>
      <c r="F22" s="20">
        <f t="shared" si="5"/>
        <v>63</v>
      </c>
      <c r="G22" s="20">
        <f t="shared" si="5"/>
        <v>185</v>
      </c>
      <c r="H22" s="20">
        <f t="shared" si="5"/>
        <v>7</v>
      </c>
      <c r="I22" s="20">
        <f t="shared" si="5"/>
        <v>93</v>
      </c>
      <c r="J22" s="20">
        <f t="shared" si="5"/>
        <v>311</v>
      </c>
      <c r="K22" s="20">
        <f t="shared" si="5"/>
        <v>57</v>
      </c>
      <c r="L22" s="20">
        <f t="shared" si="5"/>
        <v>140</v>
      </c>
      <c r="M22" s="20">
        <f t="shared" si="5"/>
        <v>100</v>
      </c>
      <c r="N22" s="20">
        <f t="shared" si="5"/>
        <v>205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1845</v>
      </c>
    </row>
    <row r="23" spans="1:36" s="47" customFormat="1" x14ac:dyDescent="0.25">
      <c r="A23" s="48" t="s">
        <v>26</v>
      </c>
      <c r="B23" s="19">
        <f>+B17+B19+B21</f>
        <v>468.12</v>
      </c>
      <c r="C23" s="19">
        <f t="shared" si="5"/>
        <v>837</v>
      </c>
      <c r="D23" s="19">
        <f t="shared" si="5"/>
        <v>342.52</v>
      </c>
      <c r="E23" s="19">
        <f t="shared" si="5"/>
        <v>1431</v>
      </c>
      <c r="F23" s="19">
        <f t="shared" si="5"/>
        <v>283.7</v>
      </c>
      <c r="G23" s="19">
        <f t="shared" si="5"/>
        <v>832.5</v>
      </c>
      <c r="H23" s="19">
        <f t="shared" si="5"/>
        <v>31.5</v>
      </c>
      <c r="I23" s="19">
        <f t="shared" si="5"/>
        <v>419.41999999999996</v>
      </c>
      <c r="J23" s="19">
        <f t="shared" si="5"/>
        <v>1399.5</v>
      </c>
      <c r="K23" s="19">
        <f t="shared" si="5"/>
        <v>256.60000000000002</v>
      </c>
      <c r="L23" s="19">
        <f t="shared" si="5"/>
        <v>630</v>
      </c>
      <c r="M23" s="19">
        <f t="shared" si="5"/>
        <v>450.56</v>
      </c>
      <c r="N23" s="19">
        <f t="shared" si="5"/>
        <v>922.5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8304.9200000000019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15.23</v>
      </c>
      <c r="H32" s="36">
        <v>15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30.23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68.534999999999997</v>
      </c>
      <c r="H33" s="22">
        <f t="shared" si="12"/>
        <v>67.5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136.035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15.23</v>
      </c>
      <c r="H38" s="20">
        <f t="shared" si="15"/>
        <v>15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30.23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68.534999999999997</v>
      </c>
      <c r="H39" s="19">
        <f t="shared" si="15"/>
        <v>67.5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136.035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8.69</v>
      </c>
      <c r="I40" s="36"/>
      <c r="J40" s="36">
        <v>24.13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32.82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39.104999999999997</v>
      </c>
      <c r="I41" s="22">
        <f t="shared" si="16"/>
        <v>0</v>
      </c>
      <c r="J41" s="22">
        <f t="shared" si="16"/>
        <v>108.58499999999999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147.69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8.69</v>
      </c>
      <c r="I46" s="20">
        <f t="shared" si="19"/>
        <v>0</v>
      </c>
      <c r="J46" s="20">
        <f t="shared" si="19"/>
        <v>24.13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32.82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39.104999999999997</v>
      </c>
      <c r="I47" s="19">
        <f t="shared" si="19"/>
        <v>0</v>
      </c>
      <c r="J47" s="19">
        <f t="shared" si="19"/>
        <v>108.58499999999999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147.69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580.82000000000005</v>
      </c>
      <c r="C49" s="44">
        <v>920.02</v>
      </c>
      <c r="D49" s="44">
        <v>760.08</v>
      </c>
      <c r="E49" s="44">
        <v>786.53</v>
      </c>
      <c r="F49" s="44">
        <v>113.49</v>
      </c>
      <c r="G49" s="44">
        <v>648.46</v>
      </c>
      <c r="H49" s="44">
        <v>183.36</v>
      </c>
      <c r="I49" s="44">
        <v>132.75</v>
      </c>
      <c r="J49" s="44">
        <v>863.88</v>
      </c>
      <c r="K49" s="44">
        <v>341.04</v>
      </c>
      <c r="L49" s="44">
        <v>864.74</v>
      </c>
      <c r="M49" s="45">
        <v>221.37</v>
      </c>
      <c r="N49" s="45">
        <v>580.83000000000004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6997.37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121</v>
      </c>
      <c r="B51" s="44">
        <v>93.61</v>
      </c>
      <c r="C51" s="44"/>
      <c r="D51" s="44"/>
      <c r="E51" s="44"/>
      <c r="F51" s="44">
        <v>522.16999999999996</v>
      </c>
      <c r="G51" s="44">
        <v>323.92</v>
      </c>
      <c r="H51" s="44">
        <v>422.63</v>
      </c>
      <c r="I51" s="44">
        <v>227.8</v>
      </c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1590.1299999999999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232.78</v>
      </c>
      <c r="C53" s="44">
        <v>261.38</v>
      </c>
      <c r="D53" s="44">
        <v>178.66</v>
      </c>
      <c r="E53" s="44">
        <v>319.83999999999997</v>
      </c>
      <c r="F53" s="44">
        <v>204.4</v>
      </c>
      <c r="G53" s="44">
        <v>154.86000000000001</v>
      </c>
      <c r="H53" s="44">
        <v>0</v>
      </c>
      <c r="I53" s="44">
        <v>167.95</v>
      </c>
      <c r="J53" s="44">
        <v>354.22</v>
      </c>
      <c r="K53" s="44"/>
      <c r="L53" s="44"/>
      <c r="M53" s="45">
        <v>100.08</v>
      </c>
      <c r="N53" s="45">
        <v>255.5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2229.67</v>
      </c>
    </row>
    <row r="54" spans="1:34" x14ac:dyDescent="0.25">
      <c r="A54" s="17" t="s">
        <v>114</v>
      </c>
      <c r="B54" s="44"/>
      <c r="C54" s="44"/>
      <c r="D54" s="44"/>
      <c r="E54" s="44">
        <v>19.559999999999999</v>
      </c>
      <c r="F54" s="44"/>
      <c r="G54" s="44">
        <v>1.5</v>
      </c>
      <c r="H54" s="44"/>
      <c r="I54" s="44"/>
      <c r="J54" s="44"/>
      <c r="K54" s="44"/>
      <c r="L54" s="44">
        <v>27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48.06</v>
      </c>
    </row>
    <row r="55" spans="1:34" x14ac:dyDescent="0.25">
      <c r="A55" s="17" t="s">
        <v>52</v>
      </c>
      <c r="B55" s="44">
        <v>0</v>
      </c>
      <c r="C55" s="44">
        <v>304.8</v>
      </c>
      <c r="D55" s="44">
        <v>7.22</v>
      </c>
      <c r="E55" s="44">
        <v>34.9</v>
      </c>
      <c r="F55" s="44"/>
      <c r="G55" s="44"/>
      <c r="H55" s="44">
        <v>44.74</v>
      </c>
      <c r="I55" s="44"/>
      <c r="J55" s="44">
        <v>163.69</v>
      </c>
      <c r="K55" s="44">
        <v>28.05</v>
      </c>
      <c r="L55" s="44"/>
      <c r="M55" s="45"/>
      <c r="N55" s="45">
        <v>9.57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592.97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124</v>
      </c>
      <c r="B57" s="44"/>
      <c r="C57" s="44"/>
      <c r="D57" s="44"/>
      <c r="E57" s="44"/>
      <c r="F57" s="44"/>
      <c r="G57" s="44"/>
      <c r="H57" s="44"/>
      <c r="I57" s="44">
        <v>47.56</v>
      </c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47.56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1399.83</v>
      </c>
      <c r="C64" s="53">
        <f t="shared" ref="C64:AG64" si="21">+C15+C23+C31+C39+C47+C48+C49+C50+C51+C52+C53+C54+C55+C56+C57+C58+C59+C60+C61+C62+C63</f>
        <v>2325.9</v>
      </c>
      <c r="D64" s="53">
        <f t="shared" si="21"/>
        <v>1290.48</v>
      </c>
      <c r="E64" s="53">
        <f t="shared" si="21"/>
        <v>2761.83</v>
      </c>
      <c r="F64" s="53">
        <f t="shared" si="21"/>
        <v>1137.76</v>
      </c>
      <c r="G64" s="53">
        <f t="shared" si="21"/>
        <v>2031.2750000000001</v>
      </c>
      <c r="H64" s="53">
        <f t="shared" si="21"/>
        <v>825.33500000000004</v>
      </c>
      <c r="I64" s="53">
        <f t="shared" si="21"/>
        <v>1005.3799999999999</v>
      </c>
      <c r="J64" s="53">
        <f t="shared" si="21"/>
        <v>2889.8750000000005</v>
      </c>
      <c r="K64" s="53">
        <f t="shared" si="21"/>
        <v>625.69000000000005</v>
      </c>
      <c r="L64" s="53">
        <f t="shared" si="21"/>
        <v>1559.74</v>
      </c>
      <c r="M64" s="53">
        <f t="shared" si="21"/>
        <v>793.0100000000001</v>
      </c>
      <c r="N64" s="53">
        <f t="shared" si="21"/>
        <v>1792.8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20438.904999999999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D</v>
      </c>
      <c r="I66" s="55" t="str">
        <f t="shared" si="22"/>
        <v>CAJA 6 D</v>
      </c>
      <c r="J66" s="55" t="str">
        <f t="shared" si="22"/>
        <v>CAJA 6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1395.12</v>
      </c>
      <c r="C67" s="57">
        <f t="shared" ref="C67:L67" si="23">C12</f>
        <v>2322.29</v>
      </c>
      <c r="D67" s="57">
        <f t="shared" si="23"/>
        <v>1289.04</v>
      </c>
      <c r="E67" s="57">
        <f t="shared" si="23"/>
        <v>2765.17</v>
      </c>
      <c r="F67" s="57">
        <f t="shared" si="23"/>
        <v>1116.28</v>
      </c>
      <c r="G67" s="57">
        <f t="shared" si="23"/>
        <v>2002.56</v>
      </c>
      <c r="H67" s="57">
        <f t="shared" si="23"/>
        <v>824.46</v>
      </c>
      <c r="I67" s="57">
        <f t="shared" si="23"/>
        <v>966.5</v>
      </c>
      <c r="J67" s="57">
        <f t="shared" si="23"/>
        <v>2844.05</v>
      </c>
      <c r="K67" s="57">
        <f t="shared" si="23"/>
        <v>611.66999999999996</v>
      </c>
      <c r="L67" s="57">
        <f t="shared" si="23"/>
        <v>1559.26</v>
      </c>
      <c r="M67" s="57">
        <f t="shared" si="22"/>
        <v>787.44</v>
      </c>
      <c r="N67" s="57">
        <f t="shared" si="22"/>
        <v>1780.45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20264.289999999997</v>
      </c>
    </row>
    <row r="68" spans="1:34" s="47" customFormat="1" x14ac:dyDescent="0.25">
      <c r="A68" s="58" t="s">
        <v>93</v>
      </c>
      <c r="B68" s="59">
        <f t="shared" ref="B68:AG68" si="24">+B13+B14</f>
        <v>5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20</v>
      </c>
      <c r="G68" s="59">
        <f t="shared" si="24"/>
        <v>27</v>
      </c>
      <c r="H68" s="59">
        <f t="shared" si="24"/>
        <v>0</v>
      </c>
      <c r="I68" s="59">
        <f t="shared" si="24"/>
        <v>10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62</v>
      </c>
    </row>
    <row r="69" spans="1:34" s="47" customFormat="1" x14ac:dyDescent="0.25">
      <c r="A69" s="58" t="s">
        <v>94</v>
      </c>
      <c r="B69" s="59">
        <f>+B67+B68</f>
        <v>1400.12</v>
      </c>
      <c r="C69" s="59">
        <f t="shared" ref="C69:AG69" si="25">+C67+C68</f>
        <v>2322.29</v>
      </c>
      <c r="D69" s="59">
        <f t="shared" si="25"/>
        <v>1289.04</v>
      </c>
      <c r="E69" s="59">
        <f t="shared" si="25"/>
        <v>2765.17</v>
      </c>
      <c r="F69" s="59">
        <f t="shared" si="25"/>
        <v>1136.28</v>
      </c>
      <c r="G69" s="59">
        <f t="shared" si="25"/>
        <v>2029.56</v>
      </c>
      <c r="H69" s="59">
        <f t="shared" si="25"/>
        <v>824.46</v>
      </c>
      <c r="I69" s="59">
        <f t="shared" si="25"/>
        <v>976.5</v>
      </c>
      <c r="J69" s="59">
        <f t="shared" si="25"/>
        <v>2844.05</v>
      </c>
      <c r="K69" s="59">
        <f t="shared" si="25"/>
        <v>611.66999999999996</v>
      </c>
      <c r="L69" s="59">
        <f t="shared" si="25"/>
        <v>1559.26</v>
      </c>
      <c r="M69" s="59">
        <f t="shared" si="25"/>
        <v>787.44</v>
      </c>
      <c r="N69" s="59">
        <f t="shared" si="25"/>
        <v>1780.45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20326.289999999997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-0.28999999999996362</v>
      </c>
      <c r="C70" s="57">
        <f t="shared" si="26"/>
        <v>3.6100000000001273</v>
      </c>
      <c r="D70" s="57">
        <f t="shared" si="26"/>
        <v>1.4400000000000546</v>
      </c>
      <c r="E70" s="57">
        <f t="shared" si="26"/>
        <v>-3.3400000000001455</v>
      </c>
      <c r="F70" s="57">
        <f t="shared" si="26"/>
        <v>1.4800000000000182</v>
      </c>
      <c r="G70" s="57">
        <f t="shared" si="26"/>
        <v>1.7150000000001455</v>
      </c>
      <c r="H70" s="57">
        <f t="shared" si="26"/>
        <v>0.875</v>
      </c>
      <c r="I70" s="57">
        <f t="shared" si="26"/>
        <v>28.879999999999882</v>
      </c>
      <c r="J70" s="57">
        <f t="shared" si="26"/>
        <v>45.825000000000273</v>
      </c>
      <c r="K70" s="57">
        <f t="shared" si="26"/>
        <v>14.020000000000095</v>
      </c>
      <c r="L70" s="57">
        <f t="shared" si="26"/>
        <v>0.48000000000001819</v>
      </c>
      <c r="M70" s="57">
        <f t="shared" si="26"/>
        <v>5.57000000000005</v>
      </c>
      <c r="N70" s="57">
        <f t="shared" si="26"/>
        <v>12.349999999999909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112.61500000000046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122</v>
      </c>
      <c r="F71" s="14"/>
      <c r="G71" s="14"/>
      <c r="H71" s="14" t="s">
        <v>123</v>
      </c>
      <c r="I71" s="14" t="s">
        <v>125</v>
      </c>
      <c r="J71" s="14" t="s">
        <v>126</v>
      </c>
      <c r="K71" s="14" t="s">
        <v>127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1971.36</v>
      </c>
      <c r="C12" s="26">
        <v>931.55</v>
      </c>
      <c r="D12" s="26">
        <v>739.58</v>
      </c>
      <c r="E12" s="26">
        <v>1161.53</v>
      </c>
      <c r="F12" s="26">
        <v>1709.06</v>
      </c>
      <c r="G12" s="26">
        <v>1439.08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7952.16</v>
      </c>
      <c r="AI12" s="26">
        <v>7951.16</v>
      </c>
      <c r="AJ12" s="69">
        <f>+AI12-AH12</f>
        <v>-1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96.95</v>
      </c>
      <c r="C15" s="23">
        <v>36</v>
      </c>
      <c r="D15" s="23"/>
      <c r="E15" s="23">
        <v>105.5</v>
      </c>
      <c r="F15" s="23">
        <v>24.65</v>
      </c>
      <c r="G15" s="23">
        <v>84.9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348</v>
      </c>
    </row>
    <row r="16" spans="1:36" s="32" customFormat="1" x14ac:dyDescent="0.25">
      <c r="A16" s="30" t="s">
        <v>20</v>
      </c>
      <c r="B16" s="31">
        <v>177</v>
      </c>
      <c r="C16" s="31">
        <v>88</v>
      </c>
      <c r="D16" s="31">
        <v>104</v>
      </c>
      <c r="E16" s="31">
        <v>54</v>
      </c>
      <c r="F16" s="31">
        <v>120</v>
      </c>
      <c r="G16" s="31">
        <v>166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709</v>
      </c>
      <c r="AJ16" s="70"/>
    </row>
    <row r="17" spans="1:36" s="47" customFormat="1" x14ac:dyDescent="0.25">
      <c r="A17" s="46" t="s">
        <v>27</v>
      </c>
      <c r="B17" s="22">
        <f>B16*$B$8</f>
        <v>796.5</v>
      </c>
      <c r="C17" s="22">
        <f>C16*$B$8</f>
        <v>396</v>
      </c>
      <c r="D17" s="22">
        <f t="shared" ref="D17:AG17" si="2">D16*$B$8</f>
        <v>468</v>
      </c>
      <c r="E17" s="22">
        <f t="shared" si="2"/>
        <v>243</v>
      </c>
      <c r="F17" s="22">
        <f t="shared" si="2"/>
        <v>540</v>
      </c>
      <c r="G17" s="22">
        <f t="shared" si="2"/>
        <v>747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3190.5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177</v>
      </c>
      <c r="C22" s="20">
        <f t="shared" ref="C22:AG23" si="5">+C16+C18+C20</f>
        <v>88</v>
      </c>
      <c r="D22" s="20">
        <f t="shared" si="5"/>
        <v>104</v>
      </c>
      <c r="E22" s="20">
        <f t="shared" si="5"/>
        <v>54</v>
      </c>
      <c r="F22" s="20">
        <f t="shared" si="5"/>
        <v>120</v>
      </c>
      <c r="G22" s="20">
        <f t="shared" si="5"/>
        <v>166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709</v>
      </c>
    </row>
    <row r="23" spans="1:36" s="47" customFormat="1" x14ac:dyDescent="0.25">
      <c r="A23" s="48" t="s">
        <v>26</v>
      </c>
      <c r="B23" s="19">
        <f>+B17+B19+B21</f>
        <v>796.5</v>
      </c>
      <c r="C23" s="19">
        <f t="shared" si="5"/>
        <v>396</v>
      </c>
      <c r="D23" s="19">
        <f t="shared" si="5"/>
        <v>468</v>
      </c>
      <c r="E23" s="19">
        <f t="shared" si="5"/>
        <v>243</v>
      </c>
      <c r="F23" s="19">
        <f t="shared" si="5"/>
        <v>540</v>
      </c>
      <c r="G23" s="19">
        <f t="shared" si="5"/>
        <v>747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3190.5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19.559999999999999</v>
      </c>
      <c r="C40" s="36"/>
      <c r="D40" s="36"/>
      <c r="E40" s="36">
        <v>33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52.56</v>
      </c>
    </row>
    <row r="41" spans="1:34" s="47" customFormat="1" x14ac:dyDescent="0.25">
      <c r="A41" s="46" t="s">
        <v>44</v>
      </c>
      <c r="B41" s="22">
        <f>B40*$B$8</f>
        <v>88.02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148.5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236.51999999999998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19.559999999999999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52.56</v>
      </c>
    </row>
    <row r="47" spans="1:34" s="47" customFormat="1" x14ac:dyDescent="0.25">
      <c r="A47" s="48" t="s">
        <v>48</v>
      </c>
      <c r="B47" s="19">
        <f>+B41+B43+B45</f>
        <v>88.02</v>
      </c>
      <c r="C47" s="19">
        <f t="shared" si="19"/>
        <v>0</v>
      </c>
      <c r="D47" s="19">
        <f t="shared" si="19"/>
        <v>0</v>
      </c>
      <c r="E47" s="19">
        <f t="shared" si="19"/>
        <v>148.5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236.51999999999998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688.16</v>
      </c>
      <c r="C49" s="44">
        <v>15.64</v>
      </c>
      <c r="D49" s="44"/>
      <c r="E49" s="44">
        <v>503.71</v>
      </c>
      <c r="F49" s="44">
        <v>556.67999999999995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1764.19</v>
      </c>
    </row>
    <row r="50" spans="1:34" x14ac:dyDescent="0.25">
      <c r="A50" s="17" t="s">
        <v>1</v>
      </c>
      <c r="B50" s="44"/>
      <c r="C50" s="44"/>
      <c r="D50" s="44"/>
      <c r="E50" s="44"/>
      <c r="F50" s="44">
        <v>0</v>
      </c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274.7</v>
      </c>
      <c r="C53" s="44">
        <v>485.42</v>
      </c>
      <c r="D53" s="44">
        <v>296.02</v>
      </c>
      <c r="E53" s="44">
        <v>161.93</v>
      </c>
      <c r="F53" s="44">
        <v>102.23</v>
      </c>
      <c r="G53" s="44">
        <v>607.5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1927.8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28.48</v>
      </c>
      <c r="C55" s="44"/>
      <c r="D55" s="44"/>
      <c r="E55" s="44"/>
      <c r="F55" s="44">
        <v>487.28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515.76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1972.8100000000002</v>
      </c>
      <c r="C64" s="53">
        <f t="shared" ref="C64:AG64" si="21">+C15+C23+C31+C39+C47+C48+C49+C50+C51+C52+C53+C54+C55+C56+C57+C58+C59+C60+C61+C62+C63</f>
        <v>933.06</v>
      </c>
      <c r="D64" s="53">
        <f t="shared" si="21"/>
        <v>764.02</v>
      </c>
      <c r="E64" s="53">
        <f t="shared" si="21"/>
        <v>1162.6400000000001</v>
      </c>
      <c r="F64" s="53">
        <f t="shared" si="21"/>
        <v>1710.84</v>
      </c>
      <c r="G64" s="53">
        <f t="shared" si="21"/>
        <v>1439.4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7982.77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1971.36</v>
      </c>
      <c r="C67" s="57">
        <f t="shared" ref="C67:L67" si="23">C12</f>
        <v>931.55</v>
      </c>
      <c r="D67" s="57">
        <f t="shared" si="23"/>
        <v>739.58</v>
      </c>
      <c r="E67" s="57">
        <f t="shared" si="23"/>
        <v>1161.53</v>
      </c>
      <c r="F67" s="57">
        <f t="shared" si="23"/>
        <v>1709.06</v>
      </c>
      <c r="G67" s="57">
        <f t="shared" si="23"/>
        <v>1439.08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7952.16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1971.36</v>
      </c>
      <c r="C69" s="59">
        <f t="shared" ref="C69:AG69" si="25">+C67+C68</f>
        <v>931.55</v>
      </c>
      <c r="D69" s="59">
        <f t="shared" si="25"/>
        <v>739.58</v>
      </c>
      <c r="E69" s="59">
        <f t="shared" si="25"/>
        <v>1161.53</v>
      </c>
      <c r="F69" s="59">
        <f t="shared" si="25"/>
        <v>1709.06</v>
      </c>
      <c r="G69" s="59">
        <f t="shared" si="25"/>
        <v>1439.08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7952.16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1.4500000000002728</v>
      </c>
      <c r="C70" s="57">
        <f t="shared" si="26"/>
        <v>1.5099999999999909</v>
      </c>
      <c r="D70" s="57">
        <f t="shared" si="26"/>
        <v>24.439999999999941</v>
      </c>
      <c r="E70" s="57">
        <f t="shared" si="26"/>
        <v>1.1100000000001273</v>
      </c>
      <c r="F70" s="57">
        <f t="shared" si="26"/>
        <v>1.7799999999999727</v>
      </c>
      <c r="G70" s="57">
        <f t="shared" si="26"/>
        <v>0.32000000000016371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30.610000000000468</v>
      </c>
    </row>
    <row r="71" spans="1:34" ht="95.25" customHeight="1" x14ac:dyDescent="0.25">
      <c r="A71" s="77" t="s">
        <v>96</v>
      </c>
      <c r="B71" s="14"/>
      <c r="C71" s="14"/>
      <c r="D71" s="14" t="s">
        <v>129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3207.88</v>
      </c>
      <c r="C12" s="26">
        <v>2230.12</v>
      </c>
      <c r="D12" s="26">
        <v>2311.37</v>
      </c>
      <c r="E12" s="26">
        <v>751.76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8501.1299999999992</v>
      </c>
      <c r="AI12" s="26">
        <v>8501.1</v>
      </c>
      <c r="AJ12" s="69">
        <f>+AI12-AH12</f>
        <v>-2.9999999998835847E-2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339.5</v>
      </c>
      <c r="C15" s="23">
        <v>150.5</v>
      </c>
      <c r="D15" s="23">
        <v>136</v>
      </c>
      <c r="E15" s="23">
        <v>27.7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653.70000000000005</v>
      </c>
    </row>
    <row r="16" spans="1:36" s="32" customFormat="1" x14ac:dyDescent="0.25">
      <c r="A16" s="30" t="s">
        <v>20</v>
      </c>
      <c r="B16" s="31">
        <v>141</v>
      </c>
      <c r="C16" s="31">
        <v>103</v>
      </c>
      <c r="D16" s="31">
        <v>171</v>
      </c>
      <c r="E16" s="31">
        <v>17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432</v>
      </c>
      <c r="AJ16" s="70"/>
    </row>
    <row r="17" spans="1:36" s="47" customFormat="1" x14ac:dyDescent="0.25">
      <c r="A17" s="46" t="s">
        <v>27</v>
      </c>
      <c r="B17" s="22">
        <f>B16*$B$8</f>
        <v>634.5</v>
      </c>
      <c r="C17" s="22">
        <f>C16*$B$8</f>
        <v>463.5</v>
      </c>
      <c r="D17" s="22">
        <f t="shared" ref="D17:AG17" si="2">D16*$B$8</f>
        <v>769.5</v>
      </c>
      <c r="E17" s="22">
        <f t="shared" si="2"/>
        <v>76.5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1944</v>
      </c>
    </row>
    <row r="18" spans="1:36" s="32" customFormat="1" x14ac:dyDescent="0.25">
      <c r="A18" s="30" t="s">
        <v>23</v>
      </c>
      <c r="B18" s="33">
        <v>49</v>
      </c>
      <c r="C18" s="33">
        <v>24</v>
      </c>
      <c r="D18" s="33">
        <v>15</v>
      </c>
      <c r="E18" s="33">
        <v>16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104</v>
      </c>
      <c r="AJ18" s="70"/>
    </row>
    <row r="19" spans="1:36" s="47" customFormat="1" x14ac:dyDescent="0.25">
      <c r="A19" s="46" t="s">
        <v>27</v>
      </c>
      <c r="B19" s="22">
        <f>B18*$B$9</f>
        <v>221.48</v>
      </c>
      <c r="C19" s="22">
        <f t="shared" ref="C19:AG19" si="3">C18*$B$9</f>
        <v>108.47999999999999</v>
      </c>
      <c r="D19" s="22">
        <f t="shared" si="3"/>
        <v>67.8</v>
      </c>
      <c r="E19" s="22">
        <f t="shared" si="3"/>
        <v>72.319999999999993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470.08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190</v>
      </c>
      <c r="C22" s="20">
        <f t="shared" ref="C22:AG23" si="5">+C16+C18+C20</f>
        <v>127</v>
      </c>
      <c r="D22" s="20">
        <f t="shared" si="5"/>
        <v>186</v>
      </c>
      <c r="E22" s="20">
        <f t="shared" si="5"/>
        <v>33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536</v>
      </c>
    </row>
    <row r="23" spans="1:36" s="47" customFormat="1" x14ac:dyDescent="0.25">
      <c r="A23" s="48" t="s">
        <v>26</v>
      </c>
      <c r="B23" s="19">
        <f>+B17+B19+B21</f>
        <v>855.98</v>
      </c>
      <c r="C23" s="19">
        <f t="shared" si="5"/>
        <v>571.98</v>
      </c>
      <c r="D23" s="19">
        <f t="shared" si="5"/>
        <v>837.3</v>
      </c>
      <c r="E23" s="19">
        <f t="shared" si="5"/>
        <v>148.82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2414.0800000000004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39.340000000000003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39.340000000000003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177.03000000000003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177.03000000000003</v>
      </c>
    </row>
    <row r="42" spans="1:34" x14ac:dyDescent="0.25">
      <c r="A42" s="13" t="s">
        <v>45</v>
      </c>
      <c r="B42" s="38"/>
      <c r="C42" s="38"/>
      <c r="D42" s="38"/>
      <c r="E42" s="38">
        <v>15.73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15.73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71.099599999999995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71.099599999999995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55.070000000000007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55.070000000000007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248.12960000000004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248.12960000000004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1325.07</v>
      </c>
      <c r="C49" s="44">
        <v>986.95</v>
      </c>
      <c r="D49" s="44">
        <v>624.59</v>
      </c>
      <c r="E49" s="44">
        <v>196.59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3133.2000000000003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687.51</v>
      </c>
      <c r="C53" s="44">
        <v>523.91</v>
      </c>
      <c r="D53" s="44">
        <v>714.17</v>
      </c>
      <c r="E53" s="44">
        <v>130.49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2056.08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3208.0600000000004</v>
      </c>
      <c r="C64" s="53">
        <f t="shared" ref="C64:AG64" si="21">+C15+C23+C31+C39+C47+C48+C49+C50+C51+C52+C53+C54+C55+C56+C57+C58+C59+C60+C61+C62+C63</f>
        <v>2233.34</v>
      </c>
      <c r="D64" s="53">
        <f t="shared" si="21"/>
        <v>2312.06</v>
      </c>
      <c r="E64" s="53">
        <f t="shared" si="21"/>
        <v>751.7296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8505.1896000000015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3207.88</v>
      </c>
      <c r="C67" s="57">
        <f t="shared" ref="C67:L67" si="23">C12</f>
        <v>2230.12</v>
      </c>
      <c r="D67" s="57">
        <f t="shared" si="23"/>
        <v>2311.37</v>
      </c>
      <c r="E67" s="57">
        <f t="shared" si="23"/>
        <v>751.76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8501.1299999999992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3207.88</v>
      </c>
      <c r="C69" s="59">
        <f t="shared" ref="C69:AG69" si="25">+C67+C68</f>
        <v>2230.12</v>
      </c>
      <c r="D69" s="59">
        <f t="shared" si="25"/>
        <v>2311.37</v>
      </c>
      <c r="E69" s="59">
        <f t="shared" si="25"/>
        <v>751.76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8501.1299999999992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0.18000000000029104</v>
      </c>
      <c r="C70" s="57">
        <f t="shared" si="26"/>
        <v>3.2200000000002547</v>
      </c>
      <c r="D70" s="57">
        <f t="shared" si="26"/>
        <v>0.69000000000005457</v>
      </c>
      <c r="E70" s="57">
        <f t="shared" si="26"/>
        <v>-3.0399999999985994E-2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4.0596000000006143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645.41999999999996</v>
      </c>
      <c r="C12" s="26">
        <v>1590.09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2235.5099999999998</v>
      </c>
      <c r="AI12" s="26">
        <v>2235.5100000000002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12</v>
      </c>
      <c r="C13" s="26">
        <v>13.5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25.5</v>
      </c>
      <c r="AI13" s="26"/>
      <c r="AJ13" s="69">
        <f>+AI13-AH13</f>
        <v>-25.5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15</v>
      </c>
      <c r="C15" s="23">
        <v>86.5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101.5</v>
      </c>
    </row>
    <row r="16" spans="1:36" s="32" customFormat="1" x14ac:dyDescent="0.25">
      <c r="A16" s="30" t="s">
        <v>20</v>
      </c>
      <c r="B16" s="31">
        <v>38</v>
      </c>
      <c r="C16" s="31">
        <v>96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134</v>
      </c>
      <c r="AJ16" s="70"/>
    </row>
    <row r="17" spans="1:36" s="47" customFormat="1" x14ac:dyDescent="0.25">
      <c r="A17" s="46" t="s">
        <v>27</v>
      </c>
      <c r="B17" s="22">
        <f>B16*$B$8</f>
        <v>171</v>
      </c>
      <c r="C17" s="22">
        <f>C16*$B$8</f>
        <v>432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96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134</v>
      </c>
    </row>
    <row r="23" spans="1:36" s="47" customFormat="1" x14ac:dyDescent="0.25">
      <c r="A23" s="48" t="s">
        <v>26</v>
      </c>
      <c r="B23" s="19">
        <f>+B17+B19+B21</f>
        <v>171</v>
      </c>
      <c r="C23" s="19">
        <f t="shared" si="5"/>
        <v>432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2.95</v>
      </c>
      <c r="C40" s="36">
        <v>7.84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10.79</v>
      </c>
    </row>
    <row r="41" spans="1:34" s="47" customFormat="1" x14ac:dyDescent="0.25">
      <c r="A41" s="46" t="s">
        <v>44</v>
      </c>
      <c r="B41" s="22">
        <f>B40*$B$8</f>
        <v>13.275</v>
      </c>
      <c r="C41" s="22">
        <f t="shared" ref="C41:AG41" si="16">C40*$B$8</f>
        <v>35.28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48.555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2.95</v>
      </c>
      <c r="C46" s="20">
        <f t="shared" ref="C46:AG47" si="19">+C40+C42+C44</f>
        <v>7.84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10.79</v>
      </c>
    </row>
    <row r="47" spans="1:34" s="47" customFormat="1" x14ac:dyDescent="0.25">
      <c r="A47" s="48" t="s">
        <v>48</v>
      </c>
      <c r="B47" s="19">
        <f>+B41+B43+B45</f>
        <v>13.275</v>
      </c>
      <c r="C47" s="19">
        <f t="shared" si="19"/>
        <v>35.28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48.555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403.95</v>
      </c>
      <c r="C49" s="44">
        <v>970.65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1374.6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61.82</v>
      </c>
      <c r="C53" s="44">
        <v>81.19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143.01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665.04500000000007</v>
      </c>
      <c r="C64" s="53">
        <f t="shared" ref="C64:AG64" si="21">+C15+C23+C31+C39+C47+C48+C49+C50+C51+C52+C53+C54+C55+C56+C57+C58+C59+C60+C61+C62+C63</f>
        <v>1605.62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2270.665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645.41999999999996</v>
      </c>
      <c r="C67" s="57">
        <f t="shared" ref="C67:L67" si="23">C12</f>
        <v>1590.09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2235.5099999999998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13.5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31.5</v>
      </c>
    </row>
    <row r="69" spans="1:34" s="47" customFormat="1" x14ac:dyDescent="0.25">
      <c r="A69" s="58" t="s">
        <v>94</v>
      </c>
      <c r="B69" s="59">
        <f>+B67+B68</f>
        <v>663.42</v>
      </c>
      <c r="C69" s="59">
        <f t="shared" ref="C69:AG69" si="25">+C67+C68</f>
        <v>1603.59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2267.0099999999998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1.6250000000001137</v>
      </c>
      <c r="C70" s="57">
        <f t="shared" si="26"/>
        <v>2.0299999999999727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3.6550000000000864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53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157.82</v>
      </c>
      <c r="C12" s="26">
        <v>78.47</v>
      </c>
      <c r="D12" s="26">
        <v>1289.95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1526.24</v>
      </c>
      <c r="AI12" s="26">
        <v>1526.24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</v>
      </c>
    </row>
    <row r="16" spans="1:36" s="32" customFormat="1" x14ac:dyDescent="0.25">
      <c r="A16" s="30" t="s">
        <v>20</v>
      </c>
      <c r="B16" s="31">
        <v>6</v>
      </c>
      <c r="C16" s="31">
        <v>2</v>
      </c>
      <c r="D16" s="31">
        <v>187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195</v>
      </c>
      <c r="AJ16" s="70"/>
    </row>
    <row r="17" spans="1:36" s="47" customFormat="1" x14ac:dyDescent="0.25">
      <c r="A17" s="46" t="s">
        <v>27</v>
      </c>
      <c r="B17" s="22">
        <f>B16*$B$8</f>
        <v>27</v>
      </c>
      <c r="C17" s="22">
        <f>C16*$B$8</f>
        <v>9</v>
      </c>
      <c r="D17" s="22">
        <f t="shared" ref="D17:AG17" si="2">D16*$B$8</f>
        <v>841.5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877.5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</v>
      </c>
      <c r="C22" s="20">
        <f t="shared" ref="C22:AG23" si="5">+C16+C18+C20</f>
        <v>2</v>
      </c>
      <c r="D22" s="20">
        <f t="shared" si="5"/>
        <v>187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195</v>
      </c>
    </row>
    <row r="23" spans="1:36" s="47" customFormat="1" x14ac:dyDescent="0.25">
      <c r="A23" s="48" t="s">
        <v>26</v>
      </c>
      <c r="B23" s="19">
        <f>+B17+B19+B21</f>
        <v>27</v>
      </c>
      <c r="C23" s="19">
        <f t="shared" si="5"/>
        <v>9</v>
      </c>
      <c r="D23" s="19">
        <f t="shared" si="5"/>
        <v>841.5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877.5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50.48</v>
      </c>
      <c r="C49" s="44">
        <v>21.33</v>
      </c>
      <c r="D49" s="44">
        <v>395.64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467.45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45.68</v>
      </c>
      <c r="D53" s="44">
        <v>6.88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52.56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83.02</v>
      </c>
      <c r="C55" s="44"/>
      <c r="D55" s="44">
        <v>36.26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119.28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160.5</v>
      </c>
      <c r="C64" s="53">
        <f t="shared" ref="C64:AG64" si="21">+C15+C23+C31+C39+C47+C48+C49+C50+C51+C52+C53+C54+C55+C56+C57+C58+C59+C60+C61+C62+C63</f>
        <v>84.009999999999991</v>
      </c>
      <c r="D64" s="53">
        <f t="shared" si="21"/>
        <v>1280.28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1524.79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1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157.82</v>
      </c>
      <c r="C67" s="57">
        <f t="shared" ref="C67:L67" si="23">C12</f>
        <v>78.47</v>
      </c>
      <c r="D67" s="57">
        <f t="shared" si="23"/>
        <v>1289.95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1526.24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157.82</v>
      </c>
      <c r="C69" s="59">
        <f t="shared" ref="C69:AG69" si="25">+C67+C68</f>
        <v>78.47</v>
      </c>
      <c r="D69" s="59">
        <f t="shared" si="25"/>
        <v>1289.95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1526.24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2.6800000000000068</v>
      </c>
      <c r="C70" s="57">
        <f t="shared" si="26"/>
        <v>5.539999999999992</v>
      </c>
      <c r="D70" s="57">
        <f t="shared" si="26"/>
        <v>-9.6700000000000728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-1.4500000000000739</v>
      </c>
    </row>
    <row r="71" spans="1:34" ht="96" customHeight="1" x14ac:dyDescent="0.25">
      <c r="A71" s="77" t="s">
        <v>96</v>
      </c>
      <c r="B71" s="14" t="s">
        <v>128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</v>
      </c>
      <c r="C8" s="1" t="s">
        <v>38</v>
      </c>
      <c r="D8" s="2"/>
    </row>
    <row r="9" spans="1:36" x14ac:dyDescent="0.25">
      <c r="A9" s="1" t="s">
        <v>22</v>
      </c>
      <c r="B9" s="24">
        <v>4.5199999999999996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55</v>
      </c>
      <c r="F11" s="5" t="s">
        <v>57</v>
      </c>
      <c r="G11" s="5" t="s">
        <v>58</v>
      </c>
      <c r="H11" s="5" t="s">
        <v>59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856.56</v>
      </c>
      <c r="C12" s="26">
        <v>1643.12</v>
      </c>
      <c r="D12" s="26">
        <v>2310.02</v>
      </c>
      <c r="E12" s="26">
        <v>1221.26</v>
      </c>
      <c r="F12" s="26">
        <v>1228.67</v>
      </c>
      <c r="G12" s="26">
        <v>3102.5</v>
      </c>
      <c r="H12" s="26">
        <v>481.7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10843.830000000002</v>
      </c>
      <c r="AI12" s="26">
        <v>10843.83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33.5</v>
      </c>
      <c r="C15" s="23">
        <v>65</v>
      </c>
      <c r="D15" s="23"/>
      <c r="E15" s="23">
        <v>27.5</v>
      </c>
      <c r="F15" s="23">
        <v>12.5</v>
      </c>
      <c r="G15" s="23">
        <v>119.5</v>
      </c>
      <c r="H15" s="23">
        <v>57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315</v>
      </c>
    </row>
    <row r="16" spans="1:36" s="32" customFormat="1" x14ac:dyDescent="0.25">
      <c r="A16" s="30" t="s">
        <v>20</v>
      </c>
      <c r="B16" s="31">
        <v>32</v>
      </c>
      <c r="C16" s="31">
        <v>198</v>
      </c>
      <c r="D16" s="31">
        <v>226</v>
      </c>
      <c r="E16" s="31">
        <v>100</v>
      </c>
      <c r="F16" s="31">
        <v>61</v>
      </c>
      <c r="G16" s="31">
        <v>392</v>
      </c>
      <c r="H16" s="31">
        <v>73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1082</v>
      </c>
      <c r="AJ16" s="70"/>
    </row>
    <row r="17" spans="1:36" s="47" customFormat="1" x14ac:dyDescent="0.25">
      <c r="A17" s="46" t="s">
        <v>27</v>
      </c>
      <c r="B17" s="22">
        <f>B16*$B$8</f>
        <v>144</v>
      </c>
      <c r="C17" s="22">
        <f>C16*$B$8</f>
        <v>891</v>
      </c>
      <c r="D17" s="22">
        <f t="shared" ref="D17:AG17" si="2">D16*$B$8</f>
        <v>1017</v>
      </c>
      <c r="E17" s="22">
        <f t="shared" si="2"/>
        <v>450</v>
      </c>
      <c r="F17" s="22">
        <f t="shared" si="2"/>
        <v>274.5</v>
      </c>
      <c r="G17" s="22">
        <f t="shared" si="2"/>
        <v>1764</v>
      </c>
      <c r="H17" s="22">
        <f t="shared" si="2"/>
        <v>328.5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4869</v>
      </c>
    </row>
    <row r="18" spans="1:36" s="32" customFormat="1" x14ac:dyDescent="0.25">
      <c r="A18" s="30" t="s">
        <v>23</v>
      </c>
      <c r="B18" s="33">
        <v>10</v>
      </c>
      <c r="C18" s="33"/>
      <c r="D18" s="33"/>
      <c r="E18" s="33">
        <v>10</v>
      </c>
      <c r="F18" s="33"/>
      <c r="G18" s="33"/>
      <c r="H18" s="33">
        <v>18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38</v>
      </c>
      <c r="AJ18" s="70"/>
    </row>
    <row r="19" spans="1:36" s="47" customFormat="1" x14ac:dyDescent="0.25">
      <c r="A19" s="46" t="s">
        <v>27</v>
      </c>
      <c r="B19" s="22">
        <f>B18*$B$9</f>
        <v>45.199999999999996</v>
      </c>
      <c r="C19" s="22">
        <f t="shared" ref="C19:AG19" si="3">C18*$B$9</f>
        <v>0</v>
      </c>
      <c r="D19" s="22">
        <f t="shared" si="3"/>
        <v>0</v>
      </c>
      <c r="E19" s="22">
        <f t="shared" si="3"/>
        <v>45.199999999999996</v>
      </c>
      <c r="F19" s="22">
        <f t="shared" si="3"/>
        <v>0</v>
      </c>
      <c r="G19" s="22">
        <f t="shared" si="3"/>
        <v>0</v>
      </c>
      <c r="H19" s="22">
        <f t="shared" si="3"/>
        <v>81.359999999999985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171.76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AG23" si="5">+C16+C18+C20</f>
        <v>198</v>
      </c>
      <c r="D22" s="20">
        <f t="shared" si="5"/>
        <v>226</v>
      </c>
      <c r="E22" s="20">
        <f t="shared" si="5"/>
        <v>110</v>
      </c>
      <c r="F22" s="20">
        <f t="shared" si="5"/>
        <v>61</v>
      </c>
      <c r="G22" s="20">
        <f t="shared" si="5"/>
        <v>392</v>
      </c>
      <c r="H22" s="20">
        <f t="shared" si="5"/>
        <v>91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1120</v>
      </c>
    </row>
    <row r="23" spans="1:36" s="47" customFormat="1" x14ac:dyDescent="0.25">
      <c r="A23" s="48" t="s">
        <v>26</v>
      </c>
      <c r="B23" s="19">
        <f>+B17+B19+B21</f>
        <v>189.2</v>
      </c>
      <c r="C23" s="19">
        <f t="shared" si="5"/>
        <v>891</v>
      </c>
      <c r="D23" s="19">
        <f t="shared" si="5"/>
        <v>1017</v>
      </c>
      <c r="E23" s="19">
        <f t="shared" si="5"/>
        <v>495.2</v>
      </c>
      <c r="F23" s="19">
        <f t="shared" si="5"/>
        <v>274.5</v>
      </c>
      <c r="G23" s="19">
        <f t="shared" si="5"/>
        <v>1764</v>
      </c>
      <c r="H23" s="19">
        <f t="shared" si="5"/>
        <v>409.86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5040.7599999999993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161.53</v>
      </c>
      <c r="C49" s="44"/>
      <c r="D49" s="44"/>
      <c r="E49" s="44"/>
      <c r="F49" s="44"/>
      <c r="G49" s="44"/>
      <c r="H49" s="44">
        <v>16.45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177.98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1088.4000000000001</v>
      </c>
      <c r="E52" s="44">
        <v>591.54999999999995</v>
      </c>
      <c r="F52" s="44">
        <v>926.54</v>
      </c>
      <c r="G52" s="44">
        <v>828.44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3434.93</v>
      </c>
    </row>
    <row r="53" spans="1:34" x14ac:dyDescent="0.25">
      <c r="A53" s="17" t="s">
        <v>18</v>
      </c>
      <c r="B53" s="44">
        <v>474.92</v>
      </c>
      <c r="C53" s="44">
        <v>687.59</v>
      </c>
      <c r="D53" s="44">
        <v>189.5</v>
      </c>
      <c r="E53" s="44">
        <v>107.87</v>
      </c>
      <c r="F53" s="44">
        <v>16.899999999999999</v>
      </c>
      <c r="G53" s="44">
        <v>331.8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1808.5800000000002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48.28</v>
      </c>
      <c r="E59" s="44"/>
      <c r="F59" s="44"/>
      <c r="G59" s="44">
        <v>63.58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111.86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859.15000000000009</v>
      </c>
      <c r="C64" s="53">
        <f t="shared" ref="C64:AG64" si="21">+C15+C23+C31+C39+C47+C48+C49+C50+C51+C52+C53+C54+C55+C56+C57+C58+C59+C60+C61+C62+C63</f>
        <v>1643.5900000000001</v>
      </c>
      <c r="D64" s="53">
        <f t="shared" si="21"/>
        <v>2343.1800000000003</v>
      </c>
      <c r="E64" s="53">
        <f t="shared" si="21"/>
        <v>1222.1199999999999</v>
      </c>
      <c r="F64" s="53">
        <f t="shared" si="21"/>
        <v>1230.44</v>
      </c>
      <c r="G64" s="53">
        <f t="shared" si="21"/>
        <v>3107.32</v>
      </c>
      <c r="H64" s="53">
        <f t="shared" si="21"/>
        <v>483.31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10889.109999999999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2 D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856.56</v>
      </c>
      <c r="C67" s="57">
        <f t="shared" ref="C67:L67" si="23">C12</f>
        <v>1643.12</v>
      </c>
      <c r="D67" s="57">
        <f t="shared" si="23"/>
        <v>2310.02</v>
      </c>
      <c r="E67" s="57">
        <f t="shared" si="23"/>
        <v>1221.26</v>
      </c>
      <c r="F67" s="57">
        <f t="shared" si="23"/>
        <v>1228.67</v>
      </c>
      <c r="G67" s="57">
        <f t="shared" si="23"/>
        <v>3102.5</v>
      </c>
      <c r="H67" s="57">
        <f t="shared" si="23"/>
        <v>481.7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10843.830000000002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856.56</v>
      </c>
      <c r="C69" s="59">
        <f t="shared" ref="C69:AG69" si="25">+C67+C68</f>
        <v>1643.12</v>
      </c>
      <c r="D69" s="59">
        <f t="shared" si="25"/>
        <v>2310.02</v>
      </c>
      <c r="E69" s="59">
        <f t="shared" si="25"/>
        <v>1221.26</v>
      </c>
      <c r="F69" s="59">
        <f t="shared" si="25"/>
        <v>1228.67</v>
      </c>
      <c r="G69" s="59">
        <f t="shared" si="25"/>
        <v>3102.5</v>
      </c>
      <c r="H69" s="59">
        <f t="shared" si="25"/>
        <v>481.7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10843.830000000002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2.5900000000001455</v>
      </c>
      <c r="C70" s="57">
        <f t="shared" si="26"/>
        <v>0.47000000000025466</v>
      </c>
      <c r="D70" s="57">
        <f t="shared" si="26"/>
        <v>33.160000000000309</v>
      </c>
      <c r="E70" s="57">
        <f t="shared" si="26"/>
        <v>0.85999999999989996</v>
      </c>
      <c r="F70" s="57">
        <f t="shared" si="26"/>
        <v>1.7699999999999818</v>
      </c>
      <c r="G70" s="57">
        <f t="shared" si="26"/>
        <v>4.8200000000001637</v>
      </c>
      <c r="H70" s="57">
        <f t="shared" si="26"/>
        <v>1.6100000000000136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45.280000000000769</v>
      </c>
    </row>
    <row r="71" spans="1:34" ht="94.5" customHeight="1" x14ac:dyDescent="0.25">
      <c r="A71" s="77" t="s">
        <v>96</v>
      </c>
      <c r="B71" s="14"/>
      <c r="C71" s="14"/>
      <c r="D71" s="14" t="s">
        <v>138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2022-02-18T12:32:53Z</dcterms:modified>
</cp:coreProperties>
</file>