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FEBRERO 2022\"/>
    </mc:Choice>
  </mc:AlternateContent>
  <bookViews>
    <workbookView xWindow="0" yWindow="0" windowWidth="19200" windowHeight="11205" firstSheet="2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49" l="1"/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C69" i="149" l="1"/>
  <c r="B39" i="152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23" i="149"/>
  <c r="F11" i="145" s="1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E64" i="151"/>
  <c r="AE70" i="151" s="1"/>
  <c r="W64" i="151"/>
  <c r="W70" i="151" s="1"/>
  <c r="O64" i="151"/>
  <c r="O70" i="151" s="1"/>
  <c r="G64" i="151"/>
  <c r="G70" i="151" s="1"/>
  <c r="Y64" i="150"/>
  <c r="Y70" i="150" s="1"/>
  <c r="I64" i="150"/>
  <c r="I70" i="150" s="1"/>
  <c r="AC64" i="150"/>
  <c r="AC70" i="150" s="1"/>
  <c r="U64" i="150"/>
  <c r="U70" i="150" s="1"/>
  <c r="M64" i="150"/>
  <c r="M70" i="150" s="1"/>
  <c r="E64" i="150"/>
  <c r="E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K69" i="146" l="1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U39" i="40" s="1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AG23" i="40" s="1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U23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A47" i="40" l="1"/>
  <c r="W47" i="40"/>
  <c r="Z39" i="40"/>
  <c r="AE39" i="40"/>
  <c r="AA39" i="40"/>
  <c r="W39" i="40"/>
  <c r="AD23" i="40"/>
  <c r="Z23" i="40"/>
  <c r="Z64" i="40" s="1"/>
  <c r="Z70" i="40" s="1"/>
  <c r="V23" i="40"/>
  <c r="T47" i="40"/>
  <c r="AD47" i="40"/>
  <c r="Z47" i="40"/>
  <c r="V47" i="40"/>
  <c r="AG39" i="40"/>
  <c r="AC39" i="40"/>
  <c r="Y39" i="40"/>
  <c r="Y64" i="40" s="1"/>
  <c r="Y70" i="40" s="1"/>
  <c r="AF47" i="40"/>
  <c r="X47" i="40"/>
  <c r="AF69" i="40"/>
  <c r="AB69" i="40"/>
  <c r="X69" i="40"/>
  <c r="T69" i="40"/>
  <c r="P69" i="40"/>
  <c r="AF23" i="40"/>
  <c r="AB23" i="40"/>
  <c r="X23" i="40"/>
  <c r="T23" i="40"/>
  <c r="T64" i="40" s="1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V64" i="40"/>
  <c r="V70" i="40" s="1"/>
  <c r="B67" i="40"/>
  <c r="B22" i="40"/>
  <c r="M33" i="40"/>
  <c r="N33" i="40"/>
  <c r="O33" i="40"/>
  <c r="O39" i="40" s="1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H69" i="40"/>
  <c r="B68" i="40"/>
  <c r="C17" i="40"/>
  <c r="AE64" i="40" l="1"/>
  <c r="AE70" i="40" s="1"/>
  <c r="AF64" i="40"/>
  <c r="AF70" i="40" s="1"/>
  <c r="C69" i="40"/>
  <c r="Q39" i="40"/>
  <c r="M39" i="40"/>
  <c r="AG64" i="40"/>
  <c r="AG70" i="40" s="1"/>
  <c r="AC64" i="40"/>
  <c r="AC70" i="40" s="1"/>
  <c r="P47" i="40"/>
  <c r="E69" i="40"/>
  <c r="G69" i="40"/>
  <c r="R47" i="40"/>
  <c r="N47" i="40"/>
  <c r="I69" i="40"/>
  <c r="K69" i="40"/>
  <c r="D69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O64" i="40" s="1"/>
  <c r="O70" i="40" s="1"/>
  <c r="N23" i="40"/>
  <c r="M23" i="40"/>
  <c r="P64" i="40" l="1"/>
  <c r="P70" i="40" s="1"/>
  <c r="M64" i="40"/>
  <c r="M70" i="40" s="1"/>
  <c r="AH69" i="40"/>
  <c r="R64" i="40"/>
  <c r="R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E47" i="40" s="1"/>
  <c r="F43" i="40"/>
  <c r="G43" i="40"/>
  <c r="H43" i="40"/>
  <c r="I43" i="40"/>
  <c r="I47" i="40" s="1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D39" i="40" s="1"/>
  <c r="E35" i="40"/>
  <c r="F35" i="40"/>
  <c r="F39" i="40" s="1"/>
  <c r="G35" i="40"/>
  <c r="H35" i="40"/>
  <c r="I35" i="40"/>
  <c r="J35" i="40"/>
  <c r="K35" i="40"/>
  <c r="L35" i="40"/>
  <c r="L39" i="40" s="1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G23" i="40" s="1"/>
  <c r="H17" i="40"/>
  <c r="I17" i="40"/>
  <c r="J17" i="40"/>
  <c r="K17" i="40"/>
  <c r="L17" i="40"/>
  <c r="C19" i="40"/>
  <c r="C23" i="40" s="1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E23" i="40" l="1"/>
  <c r="I23" i="40"/>
  <c r="E39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G64" i="40"/>
  <c r="G70" i="40" s="1"/>
  <c r="E64" i="40"/>
  <c r="E70" i="40" s="1"/>
  <c r="B23" i="40"/>
  <c r="H64" i="40" l="1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<sst xmlns="http://schemas.openxmlformats.org/spreadsheetml/2006/main" count="768" uniqueCount="148">
  <si>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</si>
  <si>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</si>
  <si>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</si>
  <si>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</si>
  <si>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</si>
  <si>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</si>
  <si>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</si>
  <si>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</si>
  <si>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</si>
  <si>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</si>
  <si>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</si>
  <si>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</si>
  <si>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</si>
  <si>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</si>
  <si>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</si>
  <si>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</si>
  <si>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</si>
  <si>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</si>
  <si>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</si>
  <si>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</si>
  <si>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</si>
  <si>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</si>
  <si>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</si>
  <si>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</si>
  <si>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</si>
  <si>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</si>
  <si>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</si>
  <si>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</si>
  <si>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</si>
  <si>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</si>
  <si>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</si>
  <si>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</si>
  <si>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</si>
  <si>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</si>
  <si>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</si>
  <si>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</si>
  <si>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</si>
  <si>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</si>
  <si>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</si>
  <si>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</si>
  <si>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</si>
  <si>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</si>
  <si>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</si>
  <si>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</si>
  <si>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</si>
  <si>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</si>
  <si>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</si>
  <si>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</si>
  <si>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</si>
  <si>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</si>
  <si>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</si>
  <si>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</si>
  <si>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</si>
  <si>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</si>
  <si>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</si>
  <si>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</si>
  <si>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</si>
  <si>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</si>
  <si>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</si>
  <si>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</si>
  <si>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</si>
  <si>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</si>
  <si>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</si>
  <si>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</si>
  <si>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</si>
  <si>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</si>
  <si>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</si>
  <si>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</si>
  <si>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</si>
  <si>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</si>
  <si>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</si>
  <si>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</si>
  <si>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</si>
  <si>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</si>
  <si>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</si>
  <si>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</si>
  <si>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</si>
  <si>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</si>
  <si>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</si>
  <si>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</si>
  <si>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</si>
  <si>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</si>
  <si>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</si>
  <si>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</si>
  <si>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</si>
  <si>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</si>
  <si>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</si>
  <si>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</si>
  <si>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</si>
  <si>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</si>
  <si>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</si>
  <si>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</si>
  <si>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</si>
  <si>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</si>
  <si>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</si>
  <si>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</si>
  <si>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</si>
  <si>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</si>
  <si>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</si>
  <si>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</si>
  <si>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</si>
  <si>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</si>
  <si>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</si>
  <si>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</si>
  <si>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</si>
  <si>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</si>
  <si>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</si>
  <si>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</si>
  <si>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</si>
  <si>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</si>
  <si>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</si>
  <si>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</si>
  <si>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</si>
  <si>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</si>
  <si>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</si>
  <si>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</si>
  <si>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</si>
  <si>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</si>
  <si>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</si>
  <si>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</si>
  <si>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</si>
  <si>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R*F 19.50</t>
  </si>
  <si>
    <t>R*F 15.50</t>
  </si>
  <si>
    <t>R*F 44.00</t>
  </si>
  <si>
    <t>R*F 20.50</t>
  </si>
  <si>
    <t>R*F 17.50</t>
  </si>
  <si>
    <t>10.2.22</t>
  </si>
  <si>
    <t>R*F 2.30</t>
  </si>
  <si>
    <t>DEB.BANCAMIGA</t>
  </si>
  <si>
    <t>PERIODICO3.00</t>
  </si>
  <si>
    <t>NO SE CARGO EL</t>
  </si>
  <si>
    <t>EFECTIVO.</t>
  </si>
  <si>
    <t>R*F 13.00</t>
  </si>
  <si>
    <t>R/F 89.00</t>
  </si>
  <si>
    <t>R/F 103.50</t>
  </si>
  <si>
    <t>R/F 26.80</t>
  </si>
  <si>
    <t>FALTANTE 1$.</t>
  </si>
  <si>
    <t>SECARGO 5.00 DEMAS.</t>
  </si>
  <si>
    <t>EN EFECTIVO.</t>
  </si>
  <si>
    <t>R*F 8.50</t>
  </si>
  <si>
    <t>MAL REGISTRO 1$.</t>
  </si>
  <si>
    <t>R/F 22.00</t>
  </si>
  <si>
    <t>SOBRANTE 5$.</t>
  </si>
  <si>
    <t>R*F 68.30</t>
  </si>
  <si>
    <t>FALTANTE EN EFECTIVO.</t>
  </si>
  <si>
    <t xml:space="preserve">FALTANE 1$. Y </t>
  </si>
  <si>
    <t>EN EFECTIVO 4.05.</t>
  </si>
  <si>
    <t>R/F 8.90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</si>
</sst>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42967.5</v>
      </c>
      <c r="C2" s="43">
        <f>MODELO!AH12</f>
        <v>20240.539999999997</v>
      </c>
      <c r="D2" s="43">
        <f>EXQUISITECES!AH12</f>
        <v>8018.34</v>
      </c>
      <c r="E2" s="43">
        <f>HOYADA!AH12</f>
        <v>9411.619999999999</v>
      </c>
      <c r="F2" s="43">
        <f>FARMASTOP!AH12</f>
        <v>2022.2999999999997</v>
      </c>
      <c r="G2" s="43">
        <f>BOCAS!AH12</f>
        <v>1262.19</v>
      </c>
      <c r="H2" s="43">
        <f>LAGUNETICA!AH12</f>
        <v>9214.42</v>
      </c>
      <c r="I2" s="43">
        <f>SANANTONIO!AH12</f>
        <v>0</v>
      </c>
      <c r="J2" s="43">
        <f>SUM(B2:I2)</f>
        <v>93136.909999999989</v>
      </c>
    </row>
    <row r="3" spans="1:10" x14ac:dyDescent="0.25">
      <c r="A3" s="46" t="s">
        <v>0</v>
      </c>
      <c r="B3" s="43">
        <f>AUTOMERCADO!AH15</f>
        <v>883</v>
      </c>
      <c r="C3" s="43">
        <f>MODELO!AH15</f>
        <v>418.59999999999997</v>
      </c>
      <c r="D3" s="43">
        <f>EXQUISITECES!AH15</f>
        <v>335</v>
      </c>
      <c r="E3" s="43">
        <f>HOYADA!AH15</f>
        <v>803.90000000000009</v>
      </c>
      <c r="F3" s="43">
        <f>FARMASTOP!AH15</f>
        <v>43.3</v>
      </c>
      <c r="G3" s="43">
        <f>BOCAS!AH15</f>
        <v>19</v>
      </c>
      <c r="H3" s="43">
        <f>LAGUNETICA!AH15</f>
        <v>393.5</v>
      </c>
      <c r="I3" s="43">
        <f>SANANTONIO!AH15</f>
        <v>0</v>
      </c>
      <c r="J3" s="43">
        <f t="shared" ref="J3:J52" si="0">SUM(B3:I3)</f>
        <v>2896.3</v>
      </c>
    </row>
    <row r="4" spans="1:10" x14ac:dyDescent="0.25">
      <c r="A4" s="73" t="s">
        <v>20</v>
      </c>
      <c r="B4" s="43">
        <f>AUTOMERCADO!AH16</f>
        <v>4412</v>
      </c>
      <c r="C4" s="43">
        <f>MODELO!AH16</f>
        <v>1899</v>
      </c>
      <c r="D4" s="43">
        <f>EXQUISITECES!AH16</f>
        <v>795</v>
      </c>
      <c r="E4" s="43">
        <f>HOYADA!AH16</f>
        <v>539</v>
      </c>
      <c r="F4" s="43">
        <f>FARMASTOP!AH16</f>
        <v>172</v>
      </c>
      <c r="G4" s="43">
        <f>BOCAS!AH16</f>
        <v>151</v>
      </c>
      <c r="H4" s="43">
        <f>LAGUNETICA!AH16</f>
        <v>702</v>
      </c>
      <c r="I4" s="43">
        <f>SANANTONIO!AH16</f>
        <v>0</v>
      </c>
      <c r="J4" s="43">
        <f t="shared" si="0"/>
        <v>8670</v>
      </c>
    </row>
    <row r="5" spans="1:10" x14ac:dyDescent="0.25">
      <c r="A5" s="46" t="s">
        <v>27</v>
      </c>
      <c r="B5" s="43">
        <f>AUTOMERCADO!AH17</f>
        <v>19854</v>
      </c>
      <c r="C5" s="43">
        <f>MODELO!AH17</f>
        <v>8545.5</v>
      </c>
      <c r="D5" s="43">
        <f>EXQUISITECES!AH17</f>
        <v>3577.5</v>
      </c>
      <c r="E5" s="43">
        <f>HOYADA!AH17</f>
        <v>2425.5</v>
      </c>
      <c r="F5" s="43">
        <f>FARMASTOP!AH17</f>
        <v>774</v>
      </c>
      <c r="G5" s="43">
        <f>BOCAS!AH17</f>
        <v>693.09</v>
      </c>
      <c r="H5" s="43">
        <f>LAGUNETICA!AH17</f>
        <v>3159</v>
      </c>
      <c r="I5" s="43">
        <f>SANANTONIO!AH17</f>
        <v>0</v>
      </c>
      <c r="J5" s="43">
        <f t="shared" si="0"/>
        <v>39028.589999999997</v>
      </c>
    </row>
    <row r="6" spans="1:10" x14ac:dyDescent="0.25">
      <c r="A6" s="73" t="s">
        <v>23</v>
      </c>
      <c r="B6" s="43">
        <f>AUTOMERCADO!AH18</f>
        <v>5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5</v>
      </c>
    </row>
    <row r="7" spans="1:10" x14ac:dyDescent="0.25">
      <c r="A7" s="46" t="s">
        <v>27</v>
      </c>
      <c r="B7" s="43">
        <f>AUTOMERCADO!AH19</f>
        <v>22.400000000000002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22.400000000000002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4417</v>
      </c>
      <c r="C10" s="43">
        <f>MODELO!AH22</f>
        <v>1899</v>
      </c>
      <c r="D10" s="43">
        <f>EXQUISITECES!AH22</f>
        <v>795</v>
      </c>
      <c r="E10" s="43">
        <f>HOYADA!AH22</f>
        <v>539</v>
      </c>
      <c r="F10" s="43">
        <f>FARMASTOP!AH22</f>
        <v>172</v>
      </c>
      <c r="G10" s="43">
        <f>BOCAS!AH22</f>
        <v>151</v>
      </c>
      <c r="H10" s="43">
        <f>LAGUNETICA!AH22</f>
        <v>702</v>
      </c>
      <c r="I10" s="43">
        <f>SANANTONIO!AH22</f>
        <v>0</v>
      </c>
      <c r="J10" s="43">
        <f t="shared" si="0"/>
        <v>8675</v>
      </c>
    </row>
    <row r="11" spans="1:10" x14ac:dyDescent="0.25">
      <c r="A11" s="48" t="s">
        <v>26</v>
      </c>
      <c r="B11" s="43">
        <f>AUTOMERCADO!AH23</f>
        <v>19876.400000000001</v>
      </c>
      <c r="C11" s="43">
        <f>MODELO!AH23</f>
        <v>8545.5</v>
      </c>
      <c r="D11" s="43">
        <f>EXQUISITECES!AH23</f>
        <v>3577.5</v>
      </c>
      <c r="E11" s="43">
        <f>HOYADA!AH23</f>
        <v>2425.5</v>
      </c>
      <c r="F11" s="43">
        <f>FARMASTOP!AH23</f>
        <v>774</v>
      </c>
      <c r="G11" s="43">
        <f>BOCAS!AH23</f>
        <v>693.09</v>
      </c>
      <c r="H11" s="43">
        <f>LAGUNETICA!AH23</f>
        <v>3159</v>
      </c>
      <c r="I11" s="43">
        <f>SANANTONIO!AH23</f>
        <v>0</v>
      </c>
      <c r="J11" s="43">
        <f t="shared" si="0"/>
        <v>39050.99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461.84</v>
      </c>
      <c r="C20" s="43">
        <f>MODELO!AH32</f>
        <v>17.73</v>
      </c>
      <c r="D20" s="43">
        <f>EXQUISITECES!AH32</f>
        <v>45.24</v>
      </c>
      <c r="E20" s="43">
        <f>HOYADA!AH32</f>
        <v>0</v>
      </c>
      <c r="F20" s="43">
        <f>FARMASTOP!AH32</f>
        <v>24.36</v>
      </c>
      <c r="G20" s="43">
        <f>BOCAS!AH32</f>
        <v>0</v>
      </c>
      <c r="H20" s="43">
        <f>LAGUNETICA!AH32</f>
        <v>20</v>
      </c>
      <c r="I20" s="43">
        <f>SANANTONIO!AH32</f>
        <v>0</v>
      </c>
      <c r="J20" s="43">
        <f t="shared" si="0"/>
        <v>569.16999999999996</v>
      </c>
    </row>
    <row r="21" spans="1:10" x14ac:dyDescent="0.25">
      <c r="A21" s="46" t="s">
        <v>35</v>
      </c>
      <c r="B21" s="43">
        <f>AUTOMERCADO!AH33</f>
        <v>2078.2799999999997</v>
      </c>
      <c r="C21" s="43">
        <f>MODELO!AH33</f>
        <v>79.784999999999997</v>
      </c>
      <c r="D21" s="43">
        <f>EXQUISITECES!AH33</f>
        <v>203.57999999999998</v>
      </c>
      <c r="E21" s="43">
        <f>HOYADA!AH33</f>
        <v>0</v>
      </c>
      <c r="F21" s="43">
        <f>FARMASTOP!AH33</f>
        <v>109.62</v>
      </c>
      <c r="G21" s="43">
        <f>BOCAS!AH33</f>
        <v>0</v>
      </c>
      <c r="H21" s="43">
        <f>LAGUNETICA!AH33</f>
        <v>90</v>
      </c>
      <c r="I21" s="43">
        <f>SANANTONIO!AH33</f>
        <v>0</v>
      </c>
      <c r="J21" s="43">
        <f t="shared" si="0"/>
        <v>2561.2649999999994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461.84</v>
      </c>
      <c r="C26" s="43">
        <f>MODELO!AH38</f>
        <v>17.73</v>
      </c>
      <c r="D26" s="43">
        <f>EXQUISITECES!AH38</f>
        <v>45.24</v>
      </c>
      <c r="E26" s="43">
        <f>HOYADA!AH38</f>
        <v>0</v>
      </c>
      <c r="F26" s="43">
        <f>FARMASTOP!AH38</f>
        <v>24.36</v>
      </c>
      <c r="G26" s="43">
        <f>BOCAS!AH38</f>
        <v>0</v>
      </c>
      <c r="H26" s="43">
        <f>LAGUNETICA!AH38</f>
        <v>20</v>
      </c>
      <c r="I26" s="43">
        <f>SANANTONIO!AH38</f>
        <v>0</v>
      </c>
      <c r="J26" s="43">
        <f t="shared" si="0"/>
        <v>569.16999999999996</v>
      </c>
    </row>
    <row r="27" spans="1:10" x14ac:dyDescent="0.25">
      <c r="A27" s="48" t="s">
        <v>42</v>
      </c>
      <c r="B27" s="43">
        <f>AUTOMERCADO!AH39</f>
        <v>2078.2799999999997</v>
      </c>
      <c r="C27" s="43">
        <f>MODELO!AH39</f>
        <v>79.784999999999997</v>
      </c>
      <c r="D27" s="43">
        <f>EXQUISITECES!AH39</f>
        <v>203.57999999999998</v>
      </c>
      <c r="E27" s="43">
        <f>HOYADA!AH39</f>
        <v>0</v>
      </c>
      <c r="F27" s="43">
        <f>FARMASTOP!AH39</f>
        <v>109.62</v>
      </c>
      <c r="G27" s="43">
        <f>BOCAS!AH39</f>
        <v>0</v>
      </c>
      <c r="H27" s="43">
        <f>LAGUNETICA!AH39</f>
        <v>90</v>
      </c>
      <c r="I27" s="43">
        <f>SANANTONIO!AH39</f>
        <v>0</v>
      </c>
      <c r="J27" s="43">
        <f t="shared" si="0"/>
        <v>2561.2649999999994</v>
      </c>
    </row>
    <row r="28" spans="1:10" x14ac:dyDescent="0.25">
      <c r="A28" s="46" t="s">
        <v>43</v>
      </c>
      <c r="B28" s="43">
        <f>AUTOMERCADO!AH40</f>
        <v>129.1</v>
      </c>
      <c r="C28" s="43">
        <f>MODELO!AH40</f>
        <v>46.22</v>
      </c>
      <c r="D28" s="43">
        <f>EXQUISITECES!AH40</f>
        <v>15.4</v>
      </c>
      <c r="E28" s="43">
        <f>HOYADA!AH40</f>
        <v>28.62</v>
      </c>
      <c r="F28" s="43">
        <f>FARMASTOP!AH40</f>
        <v>5.6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224.94</v>
      </c>
    </row>
    <row r="29" spans="1:10" x14ac:dyDescent="0.25">
      <c r="A29" s="46" t="s">
        <v>44</v>
      </c>
      <c r="B29" s="43">
        <f>AUTOMERCADO!AH41</f>
        <v>580.94999999999993</v>
      </c>
      <c r="C29" s="43">
        <f>MODELO!AH41</f>
        <v>207.99</v>
      </c>
      <c r="D29" s="43">
        <f>EXQUISITECES!AH41</f>
        <v>69.3</v>
      </c>
      <c r="E29" s="43">
        <f>HOYADA!AH41</f>
        <v>128.79</v>
      </c>
      <c r="F29" s="43">
        <f>FARMASTOP!AH41</f>
        <v>25.2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1012.2299999999999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129.1</v>
      </c>
      <c r="C34" s="43">
        <f>MODELO!AH46</f>
        <v>46.22</v>
      </c>
      <c r="D34" s="43">
        <f>EXQUISITECES!AH46</f>
        <v>15.4</v>
      </c>
      <c r="E34" s="43">
        <f>HOYADA!AH46</f>
        <v>28.62</v>
      </c>
      <c r="F34" s="43">
        <f>FARMASTOP!AH46</f>
        <v>5.6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224.94</v>
      </c>
    </row>
    <row r="35" spans="1:10" x14ac:dyDescent="0.25">
      <c r="A35" s="48" t="s">
        <v>48</v>
      </c>
      <c r="B35" s="43">
        <f>AUTOMERCADO!AH47</f>
        <v>580.94999999999993</v>
      </c>
      <c r="C35" s="43">
        <f>MODELO!AH47</f>
        <v>207.99</v>
      </c>
      <c r="D35" s="43">
        <f>EXQUISITECES!AH47</f>
        <v>69.3</v>
      </c>
      <c r="E35" s="43">
        <f>HOYADA!AH47</f>
        <v>128.79</v>
      </c>
      <c r="F35" s="43">
        <f>FARMASTOP!AH47</f>
        <v>25.2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1012.2299999999999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13824.560000000001</v>
      </c>
      <c r="C37" s="43">
        <f>MODELO!AH49</f>
        <v>6437.15</v>
      </c>
      <c r="D37" s="43">
        <f>EXQUISITECES!AH49</f>
        <v>2597.7199999999998</v>
      </c>
      <c r="E37" s="43">
        <f>HOYADA!AH49</f>
        <v>3123.6</v>
      </c>
      <c r="F37" s="43">
        <f>FARMASTOP!AH49</f>
        <v>1035.02</v>
      </c>
      <c r="G37" s="43">
        <f>BOCAS!AH49</f>
        <v>459.10999999999996</v>
      </c>
      <c r="H37" s="43">
        <f>LAGUNETICA!AH49</f>
        <v>0</v>
      </c>
      <c r="I37" s="43">
        <f>SANANTONIO!AH49</f>
        <v>0</v>
      </c>
      <c r="J37" s="43">
        <f t="shared" si="0"/>
        <v>27477.16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1750.6100000000001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3502.18</v>
      </c>
      <c r="I40" s="43">
        <f>SANANTONIO!AH52</f>
        <v>0</v>
      </c>
      <c r="J40" s="43">
        <f t="shared" si="0"/>
        <v>5252.79</v>
      </c>
    </row>
    <row r="41" spans="1:10" x14ac:dyDescent="0.25">
      <c r="A41" s="74" t="s">
        <v>18</v>
      </c>
      <c r="B41" s="43">
        <f>AUTOMERCADO!AH53</f>
        <v>4031.32</v>
      </c>
      <c r="C41" s="43">
        <f>MODELO!AH53</f>
        <v>2384.46</v>
      </c>
      <c r="D41" s="43">
        <f>EXQUISITECES!AH53</f>
        <v>1438.3</v>
      </c>
      <c r="E41" s="43">
        <f>HOYADA!AH53</f>
        <v>2932.82</v>
      </c>
      <c r="F41" s="43">
        <f>FARMASTOP!AH53</f>
        <v>30.92</v>
      </c>
      <c r="G41" s="43">
        <f>BOCAS!AH53</f>
        <v>103.05000000000001</v>
      </c>
      <c r="H41" s="43">
        <f>LAGUNETICA!AH53</f>
        <v>2043.63</v>
      </c>
      <c r="I41" s="43">
        <f>SANANTONIO!AH53</f>
        <v>0</v>
      </c>
      <c r="J41" s="43">
        <f t="shared" si="0"/>
        <v>12964.5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14.18</v>
      </c>
      <c r="D42" s="43">
        <f>EXQUISITECES!AH54</f>
        <v>0</v>
      </c>
      <c r="E42" s="43">
        <f>HOYADA!AH54</f>
        <v>0</v>
      </c>
      <c r="F42" s="43">
        <f>FARMASTOP!AH54</f>
        <v>35.119999999999997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49.3</v>
      </c>
    </row>
    <row r="43" spans="1:10" x14ac:dyDescent="0.25">
      <c r="A43" s="74" t="s">
        <v>52</v>
      </c>
      <c r="B43" s="43">
        <f>AUTOMERCADO!AH55</f>
        <v>1015.7</v>
      </c>
      <c r="C43" s="43">
        <f>MODELO!AH55</f>
        <v>473.46000000000004</v>
      </c>
      <c r="D43" s="43">
        <f>EXQUISITECES!AH55</f>
        <v>40.82</v>
      </c>
      <c r="E43" s="43">
        <f>HOYADA!AH55</f>
        <v>6.08</v>
      </c>
      <c r="F43" s="43">
        <f>FARMASTOP!AH55</f>
        <v>0</v>
      </c>
      <c r="G43" s="43">
        <f>BOCAS!AH55</f>
        <v>0</v>
      </c>
      <c r="H43" s="43">
        <f>LAGUNETICA!AH55</f>
        <v>0</v>
      </c>
      <c r="I43" s="43">
        <f>SANANTONIO!AH55</f>
        <v>0</v>
      </c>
      <c r="J43" s="43">
        <f t="shared" si="0"/>
        <v>1536.06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42.620000000000005</v>
      </c>
      <c r="I47" s="43">
        <f>SANANTONIO!AH59</f>
        <v>0</v>
      </c>
      <c r="J47" s="43">
        <f t="shared" si="0"/>
        <v>42.620000000000005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915.35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915.35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0.83</v>
      </c>
      <c r="I51" s="43">
        <f>SANANTONIO!AH63</f>
        <v>0</v>
      </c>
      <c r="J51" s="43">
        <f t="shared" si="0"/>
        <v>0.83</v>
      </c>
    </row>
    <row r="52" spans="1:10" x14ac:dyDescent="0.25">
      <c r="A52" s="51" t="s">
        <v>92</v>
      </c>
      <c r="B52" s="75">
        <f>AUTOMERCADO!AH64</f>
        <v>43205.560000000005</v>
      </c>
      <c r="C52" s="75">
        <f>MODELO!AH64</f>
        <v>20311.735000000001</v>
      </c>
      <c r="D52" s="75">
        <f>EXQUISITECES!AH64</f>
        <v>8262.2199999999993</v>
      </c>
      <c r="E52" s="75">
        <f>HOYADA!AH64</f>
        <v>9420.6899999999987</v>
      </c>
      <c r="F52" s="75">
        <f>FARMASTOP!AH64</f>
        <v>2053.1800000000003</v>
      </c>
      <c r="G52" s="75">
        <f>BOCAS!AH64</f>
        <v>1274.25</v>
      </c>
      <c r="H52" s="75">
        <f>LAGUNETICA!AH64</f>
        <v>9231.76</v>
      </c>
      <c r="I52" s="75">
        <f>SANANTONIO!AH64</f>
        <v>0</v>
      </c>
      <c r="J52" s="75">
        <f t="shared" si="0"/>
        <v>93759.395000000004</v>
      </c>
    </row>
    <row r="53" spans="1:10" x14ac:dyDescent="0.25">
      <c r="A53" s="56" t="s">
        <v>3</v>
      </c>
      <c r="B53" s="43">
        <f>B2</f>
        <v>42967.5</v>
      </c>
      <c r="C53" s="43">
        <f t="shared" ref="C53:I53" si="1">C2</f>
        <v>20240.539999999997</v>
      </c>
      <c r="D53" s="43">
        <f t="shared" si="1"/>
        <v>8018.34</v>
      </c>
      <c r="E53" s="43">
        <f t="shared" si="1"/>
        <v>9411.619999999999</v>
      </c>
      <c r="F53" s="43">
        <f t="shared" si="1"/>
        <v>2022.2999999999997</v>
      </c>
      <c r="G53" s="43">
        <f t="shared" si="1"/>
        <v>1262.19</v>
      </c>
      <c r="H53" s="43">
        <f t="shared" si="1"/>
        <v>9214.42</v>
      </c>
      <c r="I53" s="43">
        <f t="shared" si="1"/>
        <v>0</v>
      </c>
      <c r="J53" s="43">
        <f>J2</f>
        <v>93136.909999999989</v>
      </c>
    </row>
    <row r="54" spans="1:10" x14ac:dyDescent="0.25">
      <c r="A54" s="58" t="s">
        <v>95</v>
      </c>
      <c r="B54" s="43">
        <f>+B52-B53</f>
        <v>238.06000000000495</v>
      </c>
      <c r="C54" s="43">
        <f t="shared" ref="C54:I54" si="2">+C52-C53</f>
        <v>71.195000000003347</v>
      </c>
      <c r="D54" s="43">
        <f t="shared" si="2"/>
        <v>243.8799999999992</v>
      </c>
      <c r="E54" s="43">
        <f t="shared" si="2"/>
        <v>9.069999999999709</v>
      </c>
      <c r="F54" s="43">
        <f t="shared" si="2"/>
        <v>30.880000000000564</v>
      </c>
      <c r="G54" s="43">
        <f t="shared" si="2"/>
        <v>12.059999999999945</v>
      </c>
      <c r="H54" s="43">
        <f t="shared" si="2"/>
        <v>17.340000000000146</v>
      </c>
      <c r="I54" s="43">
        <f t="shared" si="2"/>
        <v>0</v>
      </c>
      <c r="J54" s="43">
        <f>+J52-J53</f>
        <v>622.48500000001513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N71" sqref="AN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/>
    </row>
    <row r="9" spans="1:36" x14ac:dyDescent="0.25">
      <c r="A9" s="1" t="s">
        <v>22</v>
      </c>
      <c r="B9" s="24">
        <v>4.4800000000000004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75</v>
      </c>
      <c r="H11" s="5" t="s">
        <v>54</v>
      </c>
      <c r="I11" s="5" t="s">
        <v>56</v>
      </c>
      <c r="J11" s="5" t="s">
        <v>60</v>
      </c>
      <c r="K11" s="5" t="s">
        <v>62</v>
      </c>
      <c r="L11" s="5" t="s">
        <v>64</v>
      </c>
      <c r="M11" s="5" t="s">
        <v>66</v>
      </c>
      <c r="N11" s="5" t="s">
        <v>70</v>
      </c>
      <c r="O11" s="5" t="s">
        <v>76</v>
      </c>
      <c r="P11" s="5" t="s">
        <v>80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4236.0600000000004</v>
      </c>
      <c r="C12" s="26">
        <v>3286.39</v>
      </c>
      <c r="D12" s="26">
        <v>2982.13</v>
      </c>
      <c r="E12" s="26">
        <v>2668.84</v>
      </c>
      <c r="F12" s="26">
        <v>1363.23</v>
      </c>
      <c r="G12" s="26">
        <v>331.67</v>
      </c>
      <c r="H12" s="26">
        <v>1426.51</v>
      </c>
      <c r="I12" s="26">
        <v>3505.17</v>
      </c>
      <c r="J12" s="26">
        <v>2751.39</v>
      </c>
      <c r="K12" s="26">
        <v>3792.59</v>
      </c>
      <c r="L12" s="26">
        <v>5496.68</v>
      </c>
      <c r="M12" s="26">
        <v>5715.55</v>
      </c>
      <c r="N12" s="26">
        <v>3301.02</v>
      </c>
      <c r="O12" s="26">
        <v>1361.86</v>
      </c>
      <c r="P12" s="26">
        <v>748.41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42967.5</v>
      </c>
      <c r="AI12" s="26">
        <v>42967.51</v>
      </c>
      <c r="AJ12" s="69">
        <f>+AI12-AH12</f>
        <v>1.0000000002037268E-2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9.9</v>
      </c>
      <c r="D15" s="23"/>
      <c r="E15" s="23"/>
      <c r="F15" s="23"/>
      <c r="G15" s="23"/>
      <c r="H15" s="23">
        <v>409.5</v>
      </c>
      <c r="I15" s="23">
        <v>11.4</v>
      </c>
      <c r="J15" s="23">
        <v>53</v>
      </c>
      <c r="K15" s="23">
        <v>89</v>
      </c>
      <c r="L15" s="23"/>
      <c r="M15" s="23">
        <v>157.19999999999999</v>
      </c>
      <c r="N15" s="23">
        <v>49.5</v>
      </c>
      <c r="O15" s="23">
        <v>15.5</v>
      </c>
      <c r="P15" s="23">
        <v>88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883</v>
      </c>
    </row>
    <row r="16" spans="1:36" s="32" customFormat="1" x14ac:dyDescent="0.25">
      <c r="A16" s="30" t="s">
        <v>20</v>
      </c>
      <c r="B16" s="31">
        <v>503</v>
      </c>
      <c r="C16" s="31">
        <v>298</v>
      </c>
      <c r="D16" s="31">
        <v>449</v>
      </c>
      <c r="E16" s="31">
        <v>229</v>
      </c>
      <c r="F16" s="31">
        <v>97</v>
      </c>
      <c r="G16" s="31">
        <v>39</v>
      </c>
      <c r="H16" s="31">
        <v>91</v>
      </c>
      <c r="I16" s="31">
        <v>162</v>
      </c>
      <c r="J16" s="31">
        <v>160</v>
      </c>
      <c r="K16" s="31">
        <v>399</v>
      </c>
      <c r="L16" s="31">
        <v>823</v>
      </c>
      <c r="M16" s="31">
        <v>671</v>
      </c>
      <c r="N16" s="31">
        <v>235</v>
      </c>
      <c r="O16" s="31">
        <v>174</v>
      </c>
      <c r="P16" s="31">
        <v>82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4412</v>
      </c>
      <c r="AJ16" s="70"/>
    </row>
    <row r="17" spans="1:36" s="47" customFormat="1" x14ac:dyDescent="0.25">
      <c r="A17" s="46" t="s">
        <v>27</v>
      </c>
      <c r="B17" s="22">
        <f>B16*$B$8</f>
        <v>2263.5</v>
      </c>
      <c r="C17" s="22">
        <f>C16*$B$8</f>
        <v>1341</v>
      </c>
      <c r="D17" s="22">
        <f t="shared" ref="D17:L17" si="2">D16*$B$8</f>
        <v>2020.5</v>
      </c>
      <c r="E17" s="22">
        <f t="shared" si="2"/>
        <v>1030.5</v>
      </c>
      <c r="F17" s="22">
        <f t="shared" si="2"/>
        <v>436.5</v>
      </c>
      <c r="G17" s="22">
        <f t="shared" si="2"/>
        <v>175.5</v>
      </c>
      <c r="H17" s="22">
        <f t="shared" si="2"/>
        <v>409.5</v>
      </c>
      <c r="I17" s="22">
        <f t="shared" si="2"/>
        <v>729</v>
      </c>
      <c r="J17" s="22">
        <f t="shared" si="2"/>
        <v>720</v>
      </c>
      <c r="K17" s="22">
        <f t="shared" si="2"/>
        <v>1795.5</v>
      </c>
      <c r="L17" s="22">
        <f t="shared" si="2"/>
        <v>3703.5</v>
      </c>
      <c r="M17" s="22">
        <f t="shared" ref="M17:R17" si="3">M16*$B$8</f>
        <v>3019.5</v>
      </c>
      <c r="N17" s="22">
        <f t="shared" si="3"/>
        <v>1057.5</v>
      </c>
      <c r="O17" s="22">
        <f t="shared" si="3"/>
        <v>783</v>
      </c>
      <c r="P17" s="22">
        <f t="shared" si="3"/>
        <v>369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19854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>
        <v>5</v>
      </c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22.400000000000002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22.400000000000002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503</v>
      </c>
      <c r="C22" s="20">
        <f t="shared" ref="C22:L22" si="11">+C16+C18+C20</f>
        <v>298</v>
      </c>
      <c r="D22" s="20">
        <f t="shared" si="11"/>
        <v>449</v>
      </c>
      <c r="E22" s="20">
        <f t="shared" si="11"/>
        <v>229</v>
      </c>
      <c r="F22" s="20">
        <f t="shared" si="11"/>
        <v>97</v>
      </c>
      <c r="G22" s="20">
        <f t="shared" si="11"/>
        <v>39</v>
      </c>
      <c r="H22" s="20">
        <f t="shared" si="11"/>
        <v>91</v>
      </c>
      <c r="I22" s="20">
        <f t="shared" si="11"/>
        <v>162</v>
      </c>
      <c r="J22" s="20">
        <f t="shared" si="11"/>
        <v>160</v>
      </c>
      <c r="K22" s="20">
        <f t="shared" si="11"/>
        <v>404</v>
      </c>
      <c r="L22" s="20">
        <f t="shared" si="11"/>
        <v>823</v>
      </c>
      <c r="M22" s="20">
        <f t="shared" ref="M22:S22" si="12">+M16+M18+M20</f>
        <v>671</v>
      </c>
      <c r="N22" s="20">
        <f t="shared" si="12"/>
        <v>235</v>
      </c>
      <c r="O22" s="20">
        <f t="shared" si="12"/>
        <v>174</v>
      </c>
      <c r="P22" s="20">
        <f t="shared" si="12"/>
        <v>82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4417</v>
      </c>
    </row>
    <row r="23" spans="1:36" s="47" customFormat="1" x14ac:dyDescent="0.25">
      <c r="A23" s="48" t="s">
        <v>26</v>
      </c>
      <c r="B23" s="19">
        <f>+B17+B19+B21</f>
        <v>2263.5</v>
      </c>
      <c r="C23" s="19">
        <f t="shared" ref="C23:L23" si="14">+C17+C19+C21</f>
        <v>1341</v>
      </c>
      <c r="D23" s="19">
        <f t="shared" si="14"/>
        <v>2020.5</v>
      </c>
      <c r="E23" s="19">
        <f t="shared" si="14"/>
        <v>1030.5</v>
      </c>
      <c r="F23" s="19">
        <f t="shared" si="14"/>
        <v>436.5</v>
      </c>
      <c r="G23" s="19">
        <f t="shared" si="14"/>
        <v>175.5</v>
      </c>
      <c r="H23" s="19">
        <f t="shared" si="14"/>
        <v>409.5</v>
      </c>
      <c r="I23" s="19">
        <f t="shared" si="14"/>
        <v>729</v>
      </c>
      <c r="J23" s="19">
        <f t="shared" si="14"/>
        <v>720</v>
      </c>
      <c r="K23" s="19">
        <f t="shared" si="14"/>
        <v>1817.9</v>
      </c>
      <c r="L23" s="19">
        <f t="shared" si="14"/>
        <v>3703.5</v>
      </c>
      <c r="M23" s="19">
        <f t="shared" ref="M23:S23" si="15">+M17+M19+M21</f>
        <v>3019.5</v>
      </c>
      <c r="N23" s="19">
        <f t="shared" si="15"/>
        <v>1057.5</v>
      </c>
      <c r="O23" s="19">
        <f t="shared" si="15"/>
        <v>783</v>
      </c>
      <c r="P23" s="19">
        <f t="shared" si="15"/>
        <v>369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19876.400000000001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12.63</v>
      </c>
      <c r="F32" s="36"/>
      <c r="G32" s="36"/>
      <c r="H32" s="36"/>
      <c r="I32" s="36">
        <v>80</v>
      </c>
      <c r="J32" s="36"/>
      <c r="K32" s="36">
        <v>39.729999999999997</v>
      </c>
      <c r="L32" s="36">
        <v>14.83</v>
      </c>
      <c r="M32" s="37">
        <v>314.64999999999998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461.84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56.835000000000001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360</v>
      </c>
      <c r="J33" s="22">
        <f t="shared" si="30"/>
        <v>0</v>
      </c>
      <c r="K33" s="22">
        <f t="shared" si="30"/>
        <v>178.785</v>
      </c>
      <c r="L33" s="22">
        <f t="shared" si="30"/>
        <v>66.734999999999999</v>
      </c>
      <c r="M33" s="22">
        <f t="shared" ref="M33:R33" si="31">M32*$B$8</f>
        <v>1415.925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2078.2799999999997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12.63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80</v>
      </c>
      <c r="J38" s="20">
        <f t="shared" si="39"/>
        <v>0</v>
      </c>
      <c r="K38" s="20">
        <f t="shared" si="39"/>
        <v>39.729999999999997</v>
      </c>
      <c r="L38" s="20">
        <f t="shared" si="39"/>
        <v>14.83</v>
      </c>
      <c r="M38" s="20">
        <f t="shared" ref="M38:S38" si="40">+M32+M34+M36</f>
        <v>314.64999999999998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461.84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56.835000000000001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360</v>
      </c>
      <c r="J39" s="19">
        <f t="shared" si="42"/>
        <v>0</v>
      </c>
      <c r="K39" s="19">
        <f t="shared" si="42"/>
        <v>178.785</v>
      </c>
      <c r="L39" s="19">
        <f t="shared" si="42"/>
        <v>66.734999999999999</v>
      </c>
      <c r="M39" s="19">
        <f t="shared" ref="M39:S39" si="43">+M33+M35+M37</f>
        <v>1415.925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2078.2799999999997</v>
      </c>
    </row>
    <row r="40" spans="1:34" x14ac:dyDescent="0.25">
      <c r="A40" s="13" t="s">
        <v>43</v>
      </c>
      <c r="B40" s="36"/>
      <c r="C40" s="36"/>
      <c r="D40" s="36"/>
      <c r="E40" s="36"/>
      <c r="F40" s="36">
        <v>14</v>
      </c>
      <c r="G40" s="36"/>
      <c r="H40" s="36"/>
      <c r="I40" s="36"/>
      <c r="J40" s="36">
        <v>50.07</v>
      </c>
      <c r="K40" s="36">
        <v>18.62</v>
      </c>
      <c r="L40" s="36">
        <v>9.4499999999999993</v>
      </c>
      <c r="M40" s="36">
        <v>15.56</v>
      </c>
      <c r="N40" s="36">
        <v>21.4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129.1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63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225.315</v>
      </c>
      <c r="K41" s="22">
        <f t="shared" si="45"/>
        <v>83.79</v>
      </c>
      <c r="L41" s="22">
        <f t="shared" si="45"/>
        <v>42.524999999999999</v>
      </c>
      <c r="M41" s="22">
        <f t="shared" ref="M41:R41" si="46">M40*$B$8</f>
        <v>70.02</v>
      </c>
      <c r="N41" s="22">
        <f t="shared" si="46"/>
        <v>96.3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580.94999999999993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14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50.07</v>
      </c>
      <c r="K46" s="20">
        <f t="shared" si="54"/>
        <v>18.62</v>
      </c>
      <c r="L46" s="20">
        <f t="shared" si="54"/>
        <v>9.4499999999999993</v>
      </c>
      <c r="M46" s="20">
        <f t="shared" ref="M46:S46" si="55">+M40+M42+M44</f>
        <v>15.56</v>
      </c>
      <c r="N46" s="20">
        <f t="shared" si="55"/>
        <v>21.4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129.1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63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225.315</v>
      </c>
      <c r="K47" s="19">
        <f t="shared" si="57"/>
        <v>83.79</v>
      </c>
      <c r="L47" s="19">
        <f t="shared" si="57"/>
        <v>42.524999999999999</v>
      </c>
      <c r="M47" s="19">
        <f t="shared" ref="M47:S47" si="58">+M41+M43+M45</f>
        <v>70.02</v>
      </c>
      <c r="N47" s="19">
        <f t="shared" si="58"/>
        <v>96.3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580.94999999999993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671.69</v>
      </c>
      <c r="C49" s="44">
        <v>1265.06</v>
      </c>
      <c r="D49" s="44">
        <v>500.81</v>
      </c>
      <c r="E49" s="44">
        <v>1249.74</v>
      </c>
      <c r="F49" s="44">
        <v>815.06</v>
      </c>
      <c r="G49" s="44">
        <v>174.67</v>
      </c>
      <c r="H49" s="44">
        <v>330.68</v>
      </c>
      <c r="I49" s="44">
        <v>894.47</v>
      </c>
      <c r="J49" s="44">
        <v>785.98</v>
      </c>
      <c r="K49" s="44">
        <v>1647.37</v>
      </c>
      <c r="L49" s="44">
        <v>1758.15</v>
      </c>
      <c r="M49" s="45">
        <v>829.34</v>
      </c>
      <c r="N49" s="45">
        <v>2100.15</v>
      </c>
      <c r="O49" s="45">
        <v>553.67999999999995</v>
      </c>
      <c r="P49" s="45">
        <v>247.71</v>
      </c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13824.560000000001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244.11</v>
      </c>
      <c r="C53" s="44">
        <v>530.25</v>
      </c>
      <c r="D53" s="44">
        <v>281.54000000000002</v>
      </c>
      <c r="E53" s="44">
        <v>365.1</v>
      </c>
      <c r="F53" s="44"/>
      <c r="G53" s="44"/>
      <c r="H53" s="44">
        <v>278.22000000000003</v>
      </c>
      <c r="I53" s="44">
        <v>1377.28</v>
      </c>
      <c r="J53" s="44">
        <v>919.67</v>
      </c>
      <c r="K53" s="44"/>
      <c r="L53" s="44"/>
      <c r="M53" s="45"/>
      <c r="N53" s="45"/>
      <c r="O53" s="45"/>
      <c r="P53" s="45">
        <v>35.15</v>
      </c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4031.32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>
        <v>166.5</v>
      </c>
      <c r="C55" s="44">
        <v>141.24</v>
      </c>
      <c r="D55" s="44">
        <v>195.93</v>
      </c>
      <c r="E55" s="44">
        <v>13.19</v>
      </c>
      <c r="F55" s="44">
        <v>70.83</v>
      </c>
      <c r="G55" s="44">
        <v>10.51</v>
      </c>
      <c r="H55" s="44"/>
      <c r="I55" s="44">
        <v>136.80000000000001</v>
      </c>
      <c r="J55" s="44">
        <v>43.4</v>
      </c>
      <c r="K55" s="44"/>
      <c r="L55" s="44"/>
      <c r="M55" s="45">
        <v>237.3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1015.7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>
        <v>915.35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915.35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4261.1500000000005</v>
      </c>
      <c r="C64" s="53">
        <f t="shared" ref="C64:AG64" si="61">+C15+C23+C31+C39+C47+C48+C49+C50+C51+C52+C53+C54+C55+C56+C57+C58+C59+C60+C61+C62+C63</f>
        <v>3287.45</v>
      </c>
      <c r="D64" s="53">
        <f t="shared" si="61"/>
        <v>2998.7799999999997</v>
      </c>
      <c r="E64" s="53">
        <f t="shared" si="61"/>
        <v>2715.3649999999998</v>
      </c>
      <c r="F64" s="53">
        <f t="shared" si="61"/>
        <v>1385.3899999999999</v>
      </c>
      <c r="G64" s="53">
        <f t="shared" si="61"/>
        <v>360.67999999999995</v>
      </c>
      <c r="H64" s="53">
        <f t="shared" si="61"/>
        <v>1427.9</v>
      </c>
      <c r="I64" s="53">
        <f t="shared" si="61"/>
        <v>3508.9500000000003</v>
      </c>
      <c r="J64" s="53">
        <f t="shared" si="61"/>
        <v>2747.3650000000002</v>
      </c>
      <c r="K64" s="53">
        <f t="shared" si="61"/>
        <v>3816.8449999999998</v>
      </c>
      <c r="L64" s="53">
        <f t="shared" si="61"/>
        <v>5570.91</v>
      </c>
      <c r="M64" s="53">
        <f t="shared" si="61"/>
        <v>5729.2850000000008</v>
      </c>
      <c r="N64" s="53">
        <f t="shared" si="61"/>
        <v>3303.45</v>
      </c>
      <c r="O64" s="53">
        <f t="shared" si="61"/>
        <v>1352.1799999999998</v>
      </c>
      <c r="P64" s="53">
        <f t="shared" si="61"/>
        <v>739.86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43205.560000000005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12 D</v>
      </c>
      <c r="H66" s="55" t="str">
        <f t="shared" si="62"/>
        <v>CAJA 1 N</v>
      </c>
      <c r="I66" s="55" t="str">
        <f t="shared" si="62"/>
        <v>CAJA 2 N</v>
      </c>
      <c r="J66" s="55" t="str">
        <f t="shared" si="62"/>
        <v>CAJA 4 N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7 N</v>
      </c>
      <c r="N66" s="55" t="str">
        <f t="shared" si="62"/>
        <v>CAJA 9 N</v>
      </c>
      <c r="O66" s="55" t="str">
        <f t="shared" si="62"/>
        <v>CAJA 12 N</v>
      </c>
      <c r="P66" s="55" t="str">
        <f t="shared" si="62"/>
        <v>CAJA 14 N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4236.0600000000004</v>
      </c>
      <c r="C67" s="57">
        <f t="shared" ref="C67:L67" si="63">C12</f>
        <v>3286.39</v>
      </c>
      <c r="D67" s="57">
        <f t="shared" si="63"/>
        <v>2982.13</v>
      </c>
      <c r="E67" s="57">
        <f t="shared" si="63"/>
        <v>2668.84</v>
      </c>
      <c r="F67" s="57">
        <f t="shared" si="63"/>
        <v>1363.23</v>
      </c>
      <c r="G67" s="57">
        <f t="shared" si="63"/>
        <v>331.67</v>
      </c>
      <c r="H67" s="57">
        <f t="shared" si="63"/>
        <v>1426.51</v>
      </c>
      <c r="I67" s="57">
        <f t="shared" si="63"/>
        <v>3505.17</v>
      </c>
      <c r="J67" s="57">
        <f t="shared" si="63"/>
        <v>2751.39</v>
      </c>
      <c r="K67" s="57">
        <f t="shared" si="63"/>
        <v>3792.59</v>
      </c>
      <c r="L67" s="57">
        <f t="shared" si="63"/>
        <v>5496.68</v>
      </c>
      <c r="M67" s="57">
        <f t="shared" ref="M67:AG67" si="64">M12</f>
        <v>5715.55</v>
      </c>
      <c r="N67" s="57">
        <f t="shared" si="64"/>
        <v>3301.02</v>
      </c>
      <c r="O67" s="57">
        <f t="shared" si="64"/>
        <v>1361.86</v>
      </c>
      <c r="P67" s="57">
        <f t="shared" si="64"/>
        <v>748.41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42967.5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4236.0600000000004</v>
      </c>
      <c r="C69" s="59">
        <f t="shared" ref="C69:L69" si="67">+C67+C68</f>
        <v>3286.39</v>
      </c>
      <c r="D69" s="59">
        <f t="shared" si="67"/>
        <v>2982.13</v>
      </c>
      <c r="E69" s="59">
        <f t="shared" si="67"/>
        <v>2668.84</v>
      </c>
      <c r="F69" s="59">
        <f t="shared" si="67"/>
        <v>1363.23</v>
      </c>
      <c r="G69" s="59">
        <f t="shared" si="67"/>
        <v>331.67</v>
      </c>
      <c r="H69" s="59">
        <f t="shared" si="67"/>
        <v>1426.51</v>
      </c>
      <c r="I69" s="59">
        <f t="shared" si="67"/>
        <v>3505.17</v>
      </c>
      <c r="J69" s="59">
        <f t="shared" si="67"/>
        <v>2751.39</v>
      </c>
      <c r="K69" s="59">
        <f t="shared" si="67"/>
        <v>3792.59</v>
      </c>
      <c r="L69" s="59">
        <f t="shared" si="67"/>
        <v>5496.68</v>
      </c>
      <c r="M69" s="59">
        <f t="shared" ref="M69:AG69" si="68">+M67+M68</f>
        <v>5715.55</v>
      </c>
      <c r="N69" s="59">
        <f t="shared" si="68"/>
        <v>3301.02</v>
      </c>
      <c r="O69" s="59">
        <f t="shared" si="68"/>
        <v>1361.86</v>
      </c>
      <c r="P69" s="59">
        <f t="shared" si="68"/>
        <v>748.41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42967.5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25.090000000000146</v>
      </c>
      <c r="C70" s="57">
        <f t="shared" si="69"/>
        <v>1.0599999999999454</v>
      </c>
      <c r="D70" s="57">
        <f t="shared" si="69"/>
        <v>16.649999999999636</v>
      </c>
      <c r="E70" s="57">
        <f t="shared" si="69"/>
        <v>46.524999999999636</v>
      </c>
      <c r="F70" s="57">
        <f t="shared" si="69"/>
        <v>22.159999999999854</v>
      </c>
      <c r="G70" s="57">
        <f t="shared" si="69"/>
        <v>29.009999999999934</v>
      </c>
      <c r="H70" s="57">
        <f t="shared" si="69"/>
        <v>1.3900000000001</v>
      </c>
      <c r="I70" s="57">
        <f t="shared" si="69"/>
        <v>3.7800000000002001</v>
      </c>
      <c r="J70" s="57">
        <f t="shared" si="69"/>
        <v>-4.0249999999996362</v>
      </c>
      <c r="K70" s="57">
        <f t="shared" si="69"/>
        <v>24.254999999999654</v>
      </c>
      <c r="L70" s="57">
        <f t="shared" si="69"/>
        <v>74.229999999999563</v>
      </c>
      <c r="M70" s="57">
        <f t="shared" ref="M70:AG70" si="70">+M64-M69</f>
        <v>13.735000000000582</v>
      </c>
      <c r="N70" s="57">
        <f t="shared" si="70"/>
        <v>2.4299999999998363</v>
      </c>
      <c r="O70" s="57">
        <f t="shared" si="70"/>
        <v>-9.6800000000000637</v>
      </c>
      <c r="P70" s="57">
        <f t="shared" si="70"/>
        <v>-8.5499999999999545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238.05999999999943</v>
      </c>
    </row>
    <row r="71" spans="1:34" ht="101.25" customHeight="1" x14ac:dyDescent="0.25">
      <c r="A71" s="77" t="s">
        <v>96</v>
      </c>
      <c r="B71" s="14" t="s">
        <v>121</v>
      </c>
      <c r="C71" s="14"/>
      <c r="D71" s="14" t="s">
        <v>122</v>
      </c>
      <c r="E71" s="14" t="s">
        <v>123</v>
      </c>
      <c r="F71" s="14" t="s">
        <v>124</v>
      </c>
      <c r="G71" s="14" t="s">
        <v>125</v>
      </c>
      <c r="H71" s="14"/>
      <c r="I71" s="14"/>
      <c r="J71" s="14" t="s">
        <v>136</v>
      </c>
      <c r="K71" s="14" t="s">
        <v>142</v>
      </c>
      <c r="L71" s="14" t="s">
        <v>143</v>
      </c>
      <c r="M71" s="29"/>
      <c r="N71" s="29"/>
      <c r="O71" s="29" t="s">
        <v>144</v>
      </c>
      <c r="P71" s="29" t="s">
        <v>145</v>
      </c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P72" s="12" t="s">
        <v>146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7" activePane="bottomRight" state="frozen"/>
      <selection pane="topRight" activeCell="B1" sqref="B1"/>
      <selection pane="bottomLeft" activeCell="A5" sqref="A5"/>
      <selection pane="bottomRight" activeCell="H53" sqref="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 t="s">
        <v>126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>
        <v>4.5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 t="s">
        <v>54</v>
      </c>
      <c r="J11" s="5" t="s">
        <v>58</v>
      </c>
      <c r="K11" s="5" t="s">
        <v>60</v>
      </c>
      <c r="L11" s="5" t="s">
        <v>64</v>
      </c>
      <c r="M11" s="5" t="s">
        <v>68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1372.43</v>
      </c>
      <c r="C12" s="26">
        <v>1178.27</v>
      </c>
      <c r="D12" s="26">
        <v>1100.0899999999999</v>
      </c>
      <c r="E12" s="26">
        <v>503.44</v>
      </c>
      <c r="F12" s="26">
        <v>709.38</v>
      </c>
      <c r="G12" s="26">
        <v>751.69</v>
      </c>
      <c r="H12" s="26">
        <v>1008.11</v>
      </c>
      <c r="I12" s="26">
        <v>2912.33</v>
      </c>
      <c r="J12" s="26">
        <v>2390.15</v>
      </c>
      <c r="K12" s="26">
        <v>2455.8200000000002</v>
      </c>
      <c r="L12" s="26">
        <v>2146.4499999999998</v>
      </c>
      <c r="M12" s="26">
        <v>1890.02</v>
      </c>
      <c r="N12" s="26">
        <v>1822.36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20240.539999999997</v>
      </c>
      <c r="AI12" s="26">
        <v>20240.52</v>
      </c>
      <c r="AJ12" s="69">
        <f>+AI12-AH12</f>
        <v>-1.9999999996798579E-2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>
        <v>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>
        <v>12</v>
      </c>
      <c r="G14" s="26"/>
      <c r="H14" s="26"/>
      <c r="I14" s="26"/>
      <c r="J14" s="26"/>
      <c r="K14" s="26">
        <v>6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18</v>
      </c>
      <c r="AI14" s="26"/>
      <c r="AJ14" s="69">
        <f>+AI14-AH14</f>
        <v>-18</v>
      </c>
    </row>
    <row r="15" spans="1:36" x14ac:dyDescent="0.25">
      <c r="A15" s="13" t="s">
        <v>0</v>
      </c>
      <c r="B15" s="23">
        <v>0</v>
      </c>
      <c r="C15" s="23">
        <v>19.2</v>
      </c>
      <c r="D15" s="23">
        <v>21.1</v>
      </c>
      <c r="E15" s="23">
        <v>4</v>
      </c>
      <c r="F15" s="23">
        <v>23</v>
      </c>
      <c r="G15" s="23">
        <v>35.5</v>
      </c>
      <c r="H15" s="23">
        <v>8</v>
      </c>
      <c r="I15" s="23">
        <v>76.5</v>
      </c>
      <c r="J15" s="23">
        <v>75.599999999999994</v>
      </c>
      <c r="K15" s="23">
        <v>59.2</v>
      </c>
      <c r="L15" s="23">
        <v>12.5</v>
      </c>
      <c r="M15" s="23">
        <v>84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418.59999999999997</v>
      </c>
    </row>
    <row r="16" spans="1:36" s="32" customFormat="1" x14ac:dyDescent="0.25">
      <c r="A16" s="30" t="s">
        <v>20</v>
      </c>
      <c r="B16" s="31">
        <v>107</v>
      </c>
      <c r="C16" s="31">
        <v>76</v>
      </c>
      <c r="D16" s="31">
        <v>75</v>
      </c>
      <c r="E16" s="31">
        <v>65</v>
      </c>
      <c r="F16" s="31">
        <v>71</v>
      </c>
      <c r="G16" s="31">
        <v>47</v>
      </c>
      <c r="H16" s="31">
        <v>75</v>
      </c>
      <c r="I16" s="31">
        <v>316</v>
      </c>
      <c r="J16" s="31">
        <v>218</v>
      </c>
      <c r="K16" s="31">
        <v>280</v>
      </c>
      <c r="L16" s="31">
        <v>233</v>
      </c>
      <c r="M16" s="31">
        <v>206</v>
      </c>
      <c r="N16" s="31">
        <v>130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1899</v>
      </c>
      <c r="AJ16" s="70"/>
    </row>
    <row r="17" spans="1:36" s="47" customFormat="1" x14ac:dyDescent="0.25">
      <c r="A17" s="46" t="s">
        <v>27</v>
      </c>
      <c r="B17" s="22">
        <f>B16*$B$8</f>
        <v>481.5</v>
      </c>
      <c r="C17" s="22">
        <f>C16*$B$8</f>
        <v>342</v>
      </c>
      <c r="D17" s="22">
        <f t="shared" ref="D17:AG17" si="2">D16*$B$8</f>
        <v>337.5</v>
      </c>
      <c r="E17" s="22">
        <f t="shared" si="2"/>
        <v>292.5</v>
      </c>
      <c r="F17" s="22">
        <f t="shared" si="2"/>
        <v>319.5</v>
      </c>
      <c r="G17" s="22">
        <f t="shared" si="2"/>
        <v>211.5</v>
      </c>
      <c r="H17" s="22">
        <f t="shared" si="2"/>
        <v>337.5</v>
      </c>
      <c r="I17" s="22">
        <f t="shared" si="2"/>
        <v>1422</v>
      </c>
      <c r="J17" s="22">
        <f t="shared" si="2"/>
        <v>981</v>
      </c>
      <c r="K17" s="22">
        <f t="shared" si="2"/>
        <v>1260</v>
      </c>
      <c r="L17" s="22">
        <f t="shared" si="2"/>
        <v>1048.5</v>
      </c>
      <c r="M17" s="22">
        <f t="shared" si="2"/>
        <v>927</v>
      </c>
      <c r="N17" s="22">
        <f t="shared" si="2"/>
        <v>585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8545.5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107</v>
      </c>
      <c r="C22" s="20">
        <f t="shared" ref="C22:AG23" si="5">+C16+C18+C20</f>
        <v>76</v>
      </c>
      <c r="D22" s="20">
        <f t="shared" si="5"/>
        <v>75</v>
      </c>
      <c r="E22" s="20">
        <f t="shared" si="5"/>
        <v>65</v>
      </c>
      <c r="F22" s="20">
        <f t="shared" si="5"/>
        <v>71</v>
      </c>
      <c r="G22" s="20">
        <f t="shared" si="5"/>
        <v>47</v>
      </c>
      <c r="H22" s="20">
        <f t="shared" si="5"/>
        <v>75</v>
      </c>
      <c r="I22" s="20">
        <f t="shared" si="5"/>
        <v>316</v>
      </c>
      <c r="J22" s="20">
        <f t="shared" si="5"/>
        <v>218</v>
      </c>
      <c r="K22" s="20">
        <f t="shared" si="5"/>
        <v>280</v>
      </c>
      <c r="L22" s="20">
        <f t="shared" si="5"/>
        <v>233</v>
      </c>
      <c r="M22" s="20">
        <f t="shared" si="5"/>
        <v>206</v>
      </c>
      <c r="N22" s="20">
        <f t="shared" si="5"/>
        <v>130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1899</v>
      </c>
    </row>
    <row r="23" spans="1:36" s="47" customFormat="1" x14ac:dyDescent="0.25">
      <c r="A23" s="48" t="s">
        <v>26</v>
      </c>
      <c r="B23" s="19">
        <f>+B17+B19+B21</f>
        <v>481.5</v>
      </c>
      <c r="C23" s="19">
        <f t="shared" si="5"/>
        <v>342</v>
      </c>
      <c r="D23" s="19">
        <f t="shared" si="5"/>
        <v>337.5</v>
      </c>
      <c r="E23" s="19">
        <f t="shared" si="5"/>
        <v>292.5</v>
      </c>
      <c r="F23" s="19">
        <f t="shared" si="5"/>
        <v>319.5</v>
      </c>
      <c r="G23" s="19">
        <f t="shared" si="5"/>
        <v>211.5</v>
      </c>
      <c r="H23" s="19">
        <f t="shared" si="5"/>
        <v>337.5</v>
      </c>
      <c r="I23" s="19">
        <f t="shared" si="5"/>
        <v>1422</v>
      </c>
      <c r="J23" s="19">
        <f t="shared" si="5"/>
        <v>981</v>
      </c>
      <c r="K23" s="19">
        <f t="shared" si="5"/>
        <v>1260</v>
      </c>
      <c r="L23" s="19">
        <f t="shared" si="5"/>
        <v>1048.5</v>
      </c>
      <c r="M23" s="19">
        <f t="shared" si="5"/>
        <v>927</v>
      </c>
      <c r="N23" s="19">
        <f t="shared" si="5"/>
        <v>585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8545.5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>
        <v>17.73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17.73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79.784999999999997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79.784999999999997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17.73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17.73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79.784999999999997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79.784999999999997</v>
      </c>
    </row>
    <row r="40" spans="1:34" x14ac:dyDescent="0.25">
      <c r="A40" s="13" t="s">
        <v>43</v>
      </c>
      <c r="B40" s="36">
        <v>10.9</v>
      </c>
      <c r="C40" s="36"/>
      <c r="D40" s="36">
        <v>9.52</v>
      </c>
      <c r="E40" s="36"/>
      <c r="F40" s="36"/>
      <c r="G40" s="36"/>
      <c r="H40" s="36"/>
      <c r="I40" s="36">
        <v>25.8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46.22</v>
      </c>
    </row>
    <row r="41" spans="1:34" s="47" customFormat="1" x14ac:dyDescent="0.25">
      <c r="A41" s="46" t="s">
        <v>44</v>
      </c>
      <c r="B41" s="22">
        <f>B40*$B$8</f>
        <v>49.050000000000004</v>
      </c>
      <c r="C41" s="22">
        <f t="shared" ref="C41:AG41" si="16">C40*$B$8</f>
        <v>0</v>
      </c>
      <c r="D41" s="22">
        <f t="shared" si="16"/>
        <v>42.839999999999996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116.10000000000001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207.99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10.9</v>
      </c>
      <c r="C46" s="20">
        <f t="shared" ref="C46:AG47" si="19">+C40+C42+C44</f>
        <v>0</v>
      </c>
      <c r="D46" s="20">
        <f t="shared" si="19"/>
        <v>9.52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25.8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46.22</v>
      </c>
    </row>
    <row r="47" spans="1:34" s="47" customFormat="1" x14ac:dyDescent="0.25">
      <c r="A47" s="48" t="s">
        <v>48</v>
      </c>
      <c r="B47" s="19">
        <f>+B41+B43+B45</f>
        <v>49.050000000000004</v>
      </c>
      <c r="C47" s="19">
        <f t="shared" si="19"/>
        <v>0</v>
      </c>
      <c r="D47" s="19">
        <f t="shared" si="19"/>
        <v>42.839999999999996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116.10000000000001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207.99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659.61</v>
      </c>
      <c r="C49" s="44">
        <v>555.6</v>
      </c>
      <c r="D49" s="44">
        <v>228.09</v>
      </c>
      <c r="E49" s="44">
        <v>19.440000000000001</v>
      </c>
      <c r="F49" s="44">
        <v>183.03</v>
      </c>
      <c r="G49" s="44">
        <v>509.44</v>
      </c>
      <c r="H49" s="44">
        <v>250.23</v>
      </c>
      <c r="I49" s="44">
        <v>917.16</v>
      </c>
      <c r="J49" s="44">
        <v>865.01</v>
      </c>
      <c r="K49" s="44">
        <v>19.89</v>
      </c>
      <c r="L49" s="44">
        <v>774.58</v>
      </c>
      <c r="M49" s="45">
        <v>630.76</v>
      </c>
      <c r="N49" s="45">
        <v>824.31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6437.15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128</v>
      </c>
      <c r="B52" s="44"/>
      <c r="C52" s="44">
        <v>114.62</v>
      </c>
      <c r="D52" s="44">
        <v>299.98</v>
      </c>
      <c r="E52" s="44">
        <v>191.21</v>
      </c>
      <c r="F52" s="44">
        <v>53.95</v>
      </c>
      <c r="G52" s="44"/>
      <c r="H52" s="44">
        <v>0</v>
      </c>
      <c r="I52" s="44"/>
      <c r="J52" s="44">
        <v>181.57</v>
      </c>
      <c r="K52" s="44">
        <v>909.28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1750.6100000000001</v>
      </c>
    </row>
    <row r="53" spans="1:34" x14ac:dyDescent="0.25">
      <c r="A53" s="17" t="s">
        <v>18</v>
      </c>
      <c r="B53" s="44">
        <v>177.94</v>
      </c>
      <c r="C53" s="44">
        <v>147.6</v>
      </c>
      <c r="D53" s="44">
        <v>177.43</v>
      </c>
      <c r="E53" s="44"/>
      <c r="F53" s="44">
        <v>143.15</v>
      </c>
      <c r="G53" s="44"/>
      <c r="H53" s="44">
        <v>180.46</v>
      </c>
      <c r="I53" s="44">
        <v>379.31</v>
      </c>
      <c r="J53" s="44">
        <v>289.93</v>
      </c>
      <c r="K53" s="44">
        <v>154.99</v>
      </c>
      <c r="L53" s="44">
        <v>302.74</v>
      </c>
      <c r="M53" s="45"/>
      <c r="N53" s="45">
        <v>430.91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2384.46</v>
      </c>
    </row>
    <row r="54" spans="1:34" x14ac:dyDescent="0.25">
      <c r="A54" s="17" t="s">
        <v>114</v>
      </c>
      <c r="B54" s="44">
        <v>7.43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>
        <v>6.75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14.18</v>
      </c>
    </row>
    <row r="55" spans="1:34" x14ac:dyDescent="0.25">
      <c r="A55" s="17" t="s">
        <v>52</v>
      </c>
      <c r="B55" s="44">
        <v>0</v>
      </c>
      <c r="C55" s="44"/>
      <c r="D55" s="44">
        <v>0</v>
      </c>
      <c r="E55" s="44">
        <v>0</v>
      </c>
      <c r="F55" s="44"/>
      <c r="G55" s="44"/>
      <c r="H55" s="44">
        <v>231.42</v>
      </c>
      <c r="I55" s="44"/>
      <c r="J55" s="44"/>
      <c r="K55" s="44">
        <v>60.32</v>
      </c>
      <c r="L55" s="44">
        <v>11.18</v>
      </c>
      <c r="M55" s="45">
        <v>170.54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473.46000000000004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1375.53</v>
      </c>
      <c r="C64" s="53">
        <f t="shared" ref="C64:AG64" si="21">+C15+C23+C31+C39+C47+C48+C49+C50+C51+C52+C53+C54+C55+C56+C57+C58+C59+C60+C61+C62+C63</f>
        <v>1179.02</v>
      </c>
      <c r="D64" s="53">
        <f t="shared" si="21"/>
        <v>1106.94</v>
      </c>
      <c r="E64" s="53">
        <f t="shared" si="21"/>
        <v>507.15</v>
      </c>
      <c r="F64" s="53">
        <f t="shared" si="21"/>
        <v>722.63</v>
      </c>
      <c r="G64" s="53">
        <f t="shared" si="21"/>
        <v>756.44</v>
      </c>
      <c r="H64" s="53">
        <f t="shared" si="21"/>
        <v>1007.61</v>
      </c>
      <c r="I64" s="53">
        <f t="shared" si="21"/>
        <v>2911.0699999999997</v>
      </c>
      <c r="J64" s="53">
        <f t="shared" si="21"/>
        <v>2393.1099999999997</v>
      </c>
      <c r="K64" s="53">
        <f t="shared" si="21"/>
        <v>2463.6799999999998</v>
      </c>
      <c r="L64" s="53">
        <f t="shared" si="21"/>
        <v>2149.4999999999995</v>
      </c>
      <c r="M64" s="53">
        <f t="shared" si="21"/>
        <v>1892.085</v>
      </c>
      <c r="N64" s="53">
        <f t="shared" si="21"/>
        <v>1846.97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20311.735000000001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4 D</v>
      </c>
      <c r="E66" s="55" t="str">
        <f t="shared" si="22"/>
        <v>CAJA 5 D</v>
      </c>
      <c r="F66" s="55" t="str">
        <f t="shared" si="22"/>
        <v>CAJA 6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6 N</v>
      </c>
      <c r="M66" s="55" t="str">
        <f t="shared" si="22"/>
        <v>CAJA 8 N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1372.43</v>
      </c>
      <c r="C67" s="57">
        <f t="shared" ref="C67:L67" si="23">C12</f>
        <v>1178.27</v>
      </c>
      <c r="D67" s="57">
        <f t="shared" si="23"/>
        <v>1100.0899999999999</v>
      </c>
      <c r="E67" s="57">
        <f t="shared" si="23"/>
        <v>503.44</v>
      </c>
      <c r="F67" s="57">
        <f t="shared" si="23"/>
        <v>709.38</v>
      </c>
      <c r="G67" s="57">
        <f t="shared" si="23"/>
        <v>751.69</v>
      </c>
      <c r="H67" s="57">
        <f t="shared" si="23"/>
        <v>1008.11</v>
      </c>
      <c r="I67" s="57">
        <f t="shared" si="23"/>
        <v>2912.33</v>
      </c>
      <c r="J67" s="57">
        <f t="shared" si="23"/>
        <v>2390.15</v>
      </c>
      <c r="K67" s="57">
        <f t="shared" si="23"/>
        <v>2455.8200000000002</v>
      </c>
      <c r="L67" s="57">
        <f t="shared" si="23"/>
        <v>2146.4499999999998</v>
      </c>
      <c r="M67" s="57">
        <f t="shared" si="22"/>
        <v>1890.02</v>
      </c>
      <c r="N67" s="57">
        <f t="shared" si="22"/>
        <v>1822.36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20240.539999999997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12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6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18</v>
      </c>
    </row>
    <row r="69" spans="1:34" s="47" customFormat="1" x14ac:dyDescent="0.25">
      <c r="A69" s="58" t="s">
        <v>94</v>
      </c>
      <c r="B69" s="59">
        <f>+B67+B68</f>
        <v>1372.43</v>
      </c>
      <c r="C69" s="59">
        <f t="shared" ref="C69:AG69" si="25">+C67+C68</f>
        <v>1178.27</v>
      </c>
      <c r="D69" s="59">
        <f t="shared" si="25"/>
        <v>1100.0899999999999</v>
      </c>
      <c r="E69" s="59">
        <f t="shared" si="25"/>
        <v>503.44</v>
      </c>
      <c r="F69" s="59">
        <f t="shared" si="25"/>
        <v>721.38</v>
      </c>
      <c r="G69" s="59">
        <f t="shared" si="25"/>
        <v>751.69</v>
      </c>
      <c r="H69" s="59">
        <f t="shared" si="25"/>
        <v>1008.11</v>
      </c>
      <c r="I69" s="59">
        <f t="shared" si="25"/>
        <v>2912.33</v>
      </c>
      <c r="J69" s="59">
        <f t="shared" si="25"/>
        <v>2390.15</v>
      </c>
      <c r="K69" s="59">
        <f t="shared" si="25"/>
        <v>2461.8200000000002</v>
      </c>
      <c r="L69" s="59">
        <f t="shared" si="25"/>
        <v>2146.4499999999998</v>
      </c>
      <c r="M69" s="59">
        <f t="shared" si="25"/>
        <v>1890.02</v>
      </c>
      <c r="N69" s="59">
        <f t="shared" si="25"/>
        <v>1822.36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20258.539999999997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3.0999999999999091</v>
      </c>
      <c r="C70" s="57">
        <f t="shared" si="26"/>
        <v>0.75</v>
      </c>
      <c r="D70" s="57">
        <f t="shared" si="26"/>
        <v>6.8500000000001364</v>
      </c>
      <c r="E70" s="57">
        <f t="shared" si="26"/>
        <v>3.7099999999999795</v>
      </c>
      <c r="F70" s="57">
        <f t="shared" si="26"/>
        <v>1.25</v>
      </c>
      <c r="G70" s="57">
        <f t="shared" si="26"/>
        <v>4.75</v>
      </c>
      <c r="H70" s="57">
        <f t="shared" si="26"/>
        <v>-0.5</v>
      </c>
      <c r="I70" s="57">
        <f t="shared" si="26"/>
        <v>-1.2600000000002183</v>
      </c>
      <c r="J70" s="57">
        <f t="shared" si="26"/>
        <v>2.9599999999995816</v>
      </c>
      <c r="K70" s="57">
        <f t="shared" si="26"/>
        <v>1.8599999999996726</v>
      </c>
      <c r="L70" s="57">
        <f t="shared" si="26"/>
        <v>3.0499999999997272</v>
      </c>
      <c r="M70" s="57">
        <f t="shared" si="26"/>
        <v>2.0650000000000546</v>
      </c>
      <c r="N70" s="57">
        <f t="shared" si="26"/>
        <v>24.610000000000127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53.19499999999897</v>
      </c>
    </row>
    <row r="71" spans="1:34" ht="112.5" customHeight="1" x14ac:dyDescent="0.25">
      <c r="A71" s="77" t="s">
        <v>96</v>
      </c>
      <c r="B71" s="14" t="s">
        <v>127</v>
      </c>
      <c r="C71" s="14"/>
      <c r="D71" s="14"/>
      <c r="E71" s="14"/>
      <c r="F71" s="14"/>
      <c r="G71" s="14" t="s">
        <v>129</v>
      </c>
      <c r="H71" s="14"/>
      <c r="I71" s="14"/>
      <c r="J71" s="14" t="s">
        <v>140</v>
      </c>
      <c r="K71" s="14"/>
      <c r="L71" s="14"/>
      <c r="M71" s="29"/>
      <c r="N71" s="29" t="s">
        <v>141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57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857.62</v>
      </c>
      <c r="C12" s="26">
        <v>2520.73</v>
      </c>
      <c r="D12" s="26">
        <v>1032.19</v>
      </c>
      <c r="E12" s="26">
        <v>880.18</v>
      </c>
      <c r="F12" s="26">
        <v>2205.62</v>
      </c>
      <c r="G12" s="26">
        <v>522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8018.34</v>
      </c>
      <c r="AI12" s="26">
        <v>8018.34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24.9</v>
      </c>
      <c r="C15" s="23">
        <v>310.10000000000002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335</v>
      </c>
    </row>
    <row r="16" spans="1:36" s="32" customFormat="1" x14ac:dyDescent="0.25">
      <c r="A16" s="30" t="s">
        <v>20</v>
      </c>
      <c r="B16" s="31">
        <v>26</v>
      </c>
      <c r="C16" s="31">
        <v>208</v>
      </c>
      <c r="D16" s="31">
        <v>90</v>
      </c>
      <c r="E16" s="31">
        <v>73</v>
      </c>
      <c r="F16" s="31">
        <v>337</v>
      </c>
      <c r="G16" s="31">
        <v>61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795</v>
      </c>
      <c r="AJ16" s="70"/>
    </row>
    <row r="17" spans="1:36" s="47" customFormat="1" x14ac:dyDescent="0.25">
      <c r="A17" s="46" t="s">
        <v>27</v>
      </c>
      <c r="B17" s="22">
        <f>B16*$B$8</f>
        <v>117</v>
      </c>
      <c r="C17" s="22">
        <f>C16*$B$8</f>
        <v>936</v>
      </c>
      <c r="D17" s="22">
        <f t="shared" ref="D17:AG17" si="2">D16*$B$8</f>
        <v>405</v>
      </c>
      <c r="E17" s="22">
        <f t="shared" si="2"/>
        <v>328.5</v>
      </c>
      <c r="F17" s="22">
        <f t="shared" si="2"/>
        <v>1516.5</v>
      </c>
      <c r="G17" s="22">
        <f t="shared" si="2"/>
        <v>274.5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3577.5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26</v>
      </c>
      <c r="C22" s="20">
        <f t="shared" ref="C22:AG23" si="5">+C16+C18+C20</f>
        <v>208</v>
      </c>
      <c r="D22" s="20">
        <f t="shared" si="5"/>
        <v>90</v>
      </c>
      <c r="E22" s="20">
        <f t="shared" si="5"/>
        <v>73</v>
      </c>
      <c r="F22" s="20">
        <f t="shared" si="5"/>
        <v>337</v>
      </c>
      <c r="G22" s="20">
        <f t="shared" si="5"/>
        <v>61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795</v>
      </c>
    </row>
    <row r="23" spans="1:36" s="47" customFormat="1" x14ac:dyDescent="0.25">
      <c r="A23" s="48" t="s">
        <v>26</v>
      </c>
      <c r="B23" s="19">
        <f>+B17+B19+B21</f>
        <v>117</v>
      </c>
      <c r="C23" s="19">
        <f t="shared" si="5"/>
        <v>936</v>
      </c>
      <c r="D23" s="19">
        <f t="shared" si="5"/>
        <v>405</v>
      </c>
      <c r="E23" s="19">
        <f t="shared" si="5"/>
        <v>328.5</v>
      </c>
      <c r="F23" s="19">
        <f t="shared" si="5"/>
        <v>1516.5</v>
      </c>
      <c r="G23" s="19">
        <f t="shared" si="5"/>
        <v>274.5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3577.5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19.600000000000001</v>
      </c>
      <c r="D32" s="36"/>
      <c r="E32" s="36"/>
      <c r="F32" s="36"/>
      <c r="G32" s="36">
        <v>25.64</v>
      </c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45.24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88.2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115.38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203.57999999999998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19.600000000000001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25.64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45.24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88.2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115.38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203.57999999999998</v>
      </c>
    </row>
    <row r="40" spans="1:34" x14ac:dyDescent="0.25">
      <c r="A40" s="13" t="s">
        <v>43</v>
      </c>
      <c r="B40" s="36">
        <v>15.4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15.4</v>
      </c>
    </row>
    <row r="41" spans="1:34" s="47" customFormat="1" x14ac:dyDescent="0.25">
      <c r="A41" s="46" t="s">
        <v>44</v>
      </c>
      <c r="B41" s="22">
        <f>B40*$B$8</f>
        <v>69.3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69.3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15.4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15.4</v>
      </c>
    </row>
    <row r="47" spans="1:34" s="47" customFormat="1" x14ac:dyDescent="0.25">
      <c r="A47" s="48" t="s">
        <v>48</v>
      </c>
      <c r="B47" s="19">
        <f>+B41+B43+B45</f>
        <v>69.3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69.3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472.36</v>
      </c>
      <c r="C49" s="44">
        <v>788.51</v>
      </c>
      <c r="D49" s="44">
        <v>481.26</v>
      </c>
      <c r="E49" s="44">
        <v>217.31</v>
      </c>
      <c r="F49" s="44">
        <v>535.89</v>
      </c>
      <c r="G49" s="44">
        <v>102.39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2597.7199999999998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174.27</v>
      </c>
      <c r="C53" s="44">
        <v>402.49</v>
      </c>
      <c r="D53" s="44">
        <v>160.15</v>
      </c>
      <c r="E53" s="44">
        <v>384.61</v>
      </c>
      <c r="F53" s="44">
        <v>259.95999999999998</v>
      </c>
      <c r="G53" s="44">
        <v>56.82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1438.3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40.82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40.82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857.82999999999993</v>
      </c>
      <c r="C64" s="53">
        <f t="shared" ref="C64:AG64" si="21">+C15+C23+C31+C39+C47+C48+C49+C50+C51+C52+C53+C54+C55+C56+C57+C58+C59+C60+C61+C62+C63</f>
        <v>2525.3000000000002</v>
      </c>
      <c r="D64" s="53">
        <f t="shared" si="21"/>
        <v>1046.4100000000001</v>
      </c>
      <c r="E64" s="53">
        <f t="shared" si="21"/>
        <v>971.24</v>
      </c>
      <c r="F64" s="53">
        <f t="shared" si="21"/>
        <v>2312.35</v>
      </c>
      <c r="G64" s="53">
        <f t="shared" si="21"/>
        <v>549.09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8262.2199999999993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857.62</v>
      </c>
      <c r="C67" s="57">
        <f t="shared" ref="C67:L67" si="23">C12</f>
        <v>2520.73</v>
      </c>
      <c r="D67" s="57">
        <f t="shared" si="23"/>
        <v>1032.19</v>
      </c>
      <c r="E67" s="57">
        <f t="shared" si="23"/>
        <v>880.18</v>
      </c>
      <c r="F67" s="57">
        <f t="shared" si="23"/>
        <v>2205.62</v>
      </c>
      <c r="G67" s="57">
        <f t="shared" si="23"/>
        <v>522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8018.34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857.62</v>
      </c>
      <c r="C69" s="59">
        <f t="shared" ref="C69:AG69" si="25">+C67+C68</f>
        <v>2520.73</v>
      </c>
      <c r="D69" s="59">
        <f t="shared" si="25"/>
        <v>1032.19</v>
      </c>
      <c r="E69" s="59">
        <f t="shared" si="25"/>
        <v>880.18</v>
      </c>
      <c r="F69" s="59">
        <f t="shared" si="25"/>
        <v>2205.62</v>
      </c>
      <c r="G69" s="59">
        <f t="shared" si="25"/>
        <v>522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8018.34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0.20999999999992269</v>
      </c>
      <c r="C70" s="57">
        <f t="shared" si="26"/>
        <v>4.5700000000001637</v>
      </c>
      <c r="D70" s="57">
        <f t="shared" si="26"/>
        <v>14.220000000000027</v>
      </c>
      <c r="E70" s="57">
        <f t="shared" si="26"/>
        <v>91.060000000000059</v>
      </c>
      <c r="F70" s="57">
        <f t="shared" si="26"/>
        <v>106.73000000000002</v>
      </c>
      <c r="G70" s="57">
        <f t="shared" si="26"/>
        <v>27.090000000000032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243.88000000000022</v>
      </c>
    </row>
    <row r="71" spans="1:34" ht="95.25" customHeight="1" x14ac:dyDescent="0.25">
      <c r="A71" s="77" t="s">
        <v>96</v>
      </c>
      <c r="B71" s="14"/>
      <c r="C71" s="14" t="s">
        <v>130</v>
      </c>
      <c r="D71" s="14" t="s">
        <v>132</v>
      </c>
      <c r="E71" s="14" t="s">
        <v>133</v>
      </c>
      <c r="F71" s="14" t="s">
        <v>134</v>
      </c>
      <c r="G71" s="14" t="s">
        <v>135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131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3830.12</v>
      </c>
      <c r="C12" s="26">
        <v>2012.69</v>
      </c>
      <c r="D12" s="26">
        <v>2420.85</v>
      </c>
      <c r="E12" s="26">
        <v>1147.96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9411.619999999999</v>
      </c>
      <c r="AI12" s="26">
        <v>9411.6299999999992</v>
      </c>
      <c r="AJ12" s="69">
        <f>+AI12-AH12</f>
        <v>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381</v>
      </c>
      <c r="C15" s="23">
        <v>179.5</v>
      </c>
      <c r="D15" s="23">
        <v>84.2</v>
      </c>
      <c r="E15" s="23">
        <v>159.19999999999999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803.90000000000009</v>
      </c>
    </row>
    <row r="16" spans="1:36" s="32" customFormat="1" x14ac:dyDescent="0.25">
      <c r="A16" s="30" t="s">
        <v>20</v>
      </c>
      <c r="B16" s="31">
        <v>293</v>
      </c>
      <c r="C16" s="31">
        <v>84</v>
      </c>
      <c r="D16" s="31">
        <v>136</v>
      </c>
      <c r="E16" s="31">
        <v>26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539</v>
      </c>
      <c r="AJ16" s="70"/>
    </row>
    <row r="17" spans="1:36" s="47" customFormat="1" x14ac:dyDescent="0.25">
      <c r="A17" s="46" t="s">
        <v>27</v>
      </c>
      <c r="B17" s="22">
        <f>B16*$B$8</f>
        <v>1318.5</v>
      </c>
      <c r="C17" s="22">
        <f>C16*$B$8</f>
        <v>378</v>
      </c>
      <c r="D17" s="22">
        <f t="shared" ref="D17:AG17" si="2">D16*$B$8</f>
        <v>612</v>
      </c>
      <c r="E17" s="22">
        <f t="shared" si="2"/>
        <v>117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2425.5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293</v>
      </c>
      <c r="C22" s="20">
        <f t="shared" ref="C22:AG23" si="5">+C16+C18+C20</f>
        <v>84</v>
      </c>
      <c r="D22" s="20">
        <f t="shared" si="5"/>
        <v>136</v>
      </c>
      <c r="E22" s="20">
        <f t="shared" si="5"/>
        <v>26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539</v>
      </c>
    </row>
    <row r="23" spans="1:36" s="47" customFormat="1" x14ac:dyDescent="0.25">
      <c r="A23" s="48" t="s">
        <v>26</v>
      </c>
      <c r="B23" s="19">
        <f>+B17+B19+B21</f>
        <v>1318.5</v>
      </c>
      <c r="C23" s="19">
        <f t="shared" si="5"/>
        <v>378</v>
      </c>
      <c r="D23" s="19">
        <f t="shared" si="5"/>
        <v>612</v>
      </c>
      <c r="E23" s="19">
        <f t="shared" si="5"/>
        <v>117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2425.5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28.62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28.62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128.79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128.79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28.62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28.62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128.79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128.79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1153.3900000000001</v>
      </c>
      <c r="C49" s="44">
        <v>737.54</v>
      </c>
      <c r="D49" s="44">
        <v>848.52</v>
      </c>
      <c r="E49" s="44">
        <v>384.15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3123.6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975.27</v>
      </c>
      <c r="C53" s="44">
        <v>720.69</v>
      </c>
      <c r="D53" s="44">
        <v>877.29</v>
      </c>
      <c r="E53" s="44">
        <v>359.57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2932.82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6.08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6.08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3834.2400000000002</v>
      </c>
      <c r="C64" s="53">
        <f t="shared" ref="C64:AG64" si="21">+C15+C23+C31+C39+C47+C48+C49+C50+C51+C52+C53+C54+C55+C56+C57+C58+C59+C60+C61+C62+C63</f>
        <v>2015.73</v>
      </c>
      <c r="D64" s="53">
        <f t="shared" si="21"/>
        <v>2422.0100000000002</v>
      </c>
      <c r="E64" s="53">
        <f t="shared" si="21"/>
        <v>1148.71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9420.6899999999987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3830.12</v>
      </c>
      <c r="C67" s="57">
        <f t="shared" ref="C67:L67" si="23">C12</f>
        <v>2012.69</v>
      </c>
      <c r="D67" s="57">
        <f t="shared" si="23"/>
        <v>2420.85</v>
      </c>
      <c r="E67" s="57">
        <f t="shared" si="23"/>
        <v>1147.96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9411.619999999999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3830.12</v>
      </c>
      <c r="C69" s="59">
        <f t="shared" ref="C69:AG69" si="25">+C67+C68</f>
        <v>2012.69</v>
      </c>
      <c r="D69" s="59">
        <f t="shared" si="25"/>
        <v>2420.85</v>
      </c>
      <c r="E69" s="59">
        <f t="shared" si="25"/>
        <v>1147.96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9411.619999999999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4.1200000000003456</v>
      </c>
      <c r="C70" s="57">
        <f t="shared" si="26"/>
        <v>3.0399999999999636</v>
      </c>
      <c r="D70" s="57">
        <f t="shared" si="26"/>
        <v>1.1600000000003092</v>
      </c>
      <c r="E70" s="57">
        <f t="shared" si="26"/>
        <v>0.75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9.0700000000006185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16" activePane="bottomRight" state="frozen"/>
      <selection pane="topRight" activeCell="B1" sqref="B1"/>
      <selection pane="bottomLeft" activeCell="A5" sqref="A5"/>
      <selection pane="bottomRight" activeCell="AH42" sqref="AG42:AH4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788.93</v>
      </c>
      <c r="C12" s="26">
        <v>1233.3699999999999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2022.2999999999997</v>
      </c>
      <c r="AI12" s="26">
        <v>2022.3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6</v>
      </c>
      <c r="C13" s="26">
        <v>25.5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31.5</v>
      </c>
      <c r="AI13" s="26"/>
      <c r="AJ13" s="69">
        <f>+AI13-AH13</f>
        <v>-31.5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32</v>
      </c>
      <c r="C15" s="23">
        <v>11.3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43.3</v>
      </c>
    </row>
    <row r="16" spans="1:36" s="32" customFormat="1" x14ac:dyDescent="0.25">
      <c r="A16" s="30" t="s">
        <v>20</v>
      </c>
      <c r="B16" s="31">
        <v>76</v>
      </c>
      <c r="C16" s="31">
        <v>96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172</v>
      </c>
      <c r="AJ16" s="70"/>
    </row>
    <row r="17" spans="1:36" s="47" customFormat="1" x14ac:dyDescent="0.25">
      <c r="A17" s="46" t="s">
        <v>27</v>
      </c>
      <c r="B17" s="22">
        <f>B16*$B$8</f>
        <v>342</v>
      </c>
      <c r="C17" s="22">
        <f>C16*$B$8</f>
        <v>432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774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76</v>
      </c>
      <c r="C22" s="20">
        <f t="shared" ref="C22:AG23" si="5">+C16+C18+C20</f>
        <v>96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172</v>
      </c>
    </row>
    <row r="23" spans="1:36" s="47" customFormat="1" x14ac:dyDescent="0.25">
      <c r="A23" s="48" t="s">
        <v>26</v>
      </c>
      <c r="B23" s="19">
        <f>+B17+B19+B21</f>
        <v>342</v>
      </c>
      <c r="C23" s="19">
        <f t="shared" si="5"/>
        <v>432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774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24.36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24.36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109.62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109.62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24.36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24.36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109.62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109.62</v>
      </c>
    </row>
    <row r="40" spans="1:34" x14ac:dyDescent="0.25">
      <c r="A40" s="13" t="s">
        <v>43</v>
      </c>
      <c r="B40" s="36"/>
      <c r="C40" s="36">
        <v>5.6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5.6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25.2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25.2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5.6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5.6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25.2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25.2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f>103.56+314.15</f>
        <v>417.71</v>
      </c>
      <c r="C49" s="44">
        <v>617.30999999999995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1035.02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30.92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30.92</v>
      </c>
    </row>
    <row r="54" spans="1:34" x14ac:dyDescent="0.25">
      <c r="A54" s="17" t="s">
        <v>114</v>
      </c>
      <c r="B54" s="44"/>
      <c r="C54" s="44">
        <v>35.119999999999997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35.119999999999997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791.71</v>
      </c>
      <c r="C64" s="53">
        <f t="shared" ref="C64:AG64" si="21">+C15+C23+C31+C39+C47+C48+C49+C50+C51+C52+C53+C54+C55+C56+C57+C58+C59+C60+C61+C62+C63</f>
        <v>1261.47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2053.1800000000003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788.93</v>
      </c>
      <c r="C67" s="57">
        <f t="shared" ref="C67:L67" si="23">C12</f>
        <v>1233.3699999999999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2022.2999999999997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25.5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31.5</v>
      </c>
    </row>
    <row r="69" spans="1:34" s="47" customFormat="1" x14ac:dyDescent="0.25">
      <c r="A69" s="58" t="s">
        <v>94</v>
      </c>
      <c r="B69" s="59">
        <f>+B67+B68</f>
        <v>794.93</v>
      </c>
      <c r="C69" s="59">
        <f t="shared" ref="C69:AG69" si="25">+C67+C68</f>
        <v>1258.8699999999999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2053.7999999999997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-3.2199999999999136</v>
      </c>
      <c r="C70" s="57">
        <f t="shared" si="26"/>
        <v>2.6000000000001364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-0.61999999999977717</v>
      </c>
    </row>
    <row r="71" spans="1:34" ht="102.75" customHeight="1" x14ac:dyDescent="0.25">
      <c r="A71" s="77" t="s">
        <v>96</v>
      </c>
      <c r="B71" s="14" t="s">
        <v>136</v>
      </c>
      <c r="C71" s="14" t="s">
        <v>137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138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4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 t="s">
        <v>126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401.73</v>
      </c>
      <c r="C12" s="26">
        <v>52.76</v>
      </c>
      <c r="D12" s="26">
        <v>807.7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1262.19</v>
      </c>
      <c r="AI12" s="26">
        <v>1262.19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14.5</v>
      </c>
      <c r="C15" s="23"/>
      <c r="D15" s="23">
        <v>4.5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19</v>
      </c>
    </row>
    <row r="16" spans="1:36" s="32" customFormat="1" x14ac:dyDescent="0.25">
      <c r="A16" s="30" t="s">
        <v>20</v>
      </c>
      <c r="B16" s="31">
        <v>24</v>
      </c>
      <c r="C16" s="31">
        <v>9</v>
      </c>
      <c r="D16" s="31">
        <v>118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151</v>
      </c>
      <c r="AJ16" s="70"/>
    </row>
    <row r="17" spans="1:36" s="47" customFormat="1" x14ac:dyDescent="0.25">
      <c r="A17" s="46" t="s">
        <v>27</v>
      </c>
      <c r="B17" s="22">
        <f>B16*$B$8</f>
        <v>110.16</v>
      </c>
      <c r="C17" s="22">
        <f>C16*$B$8</f>
        <v>41.31</v>
      </c>
      <c r="D17" s="22">
        <f t="shared" ref="D17:AG17" si="2">D16*$B$8</f>
        <v>541.62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693.09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</v>
      </c>
      <c r="C22" s="20">
        <f t="shared" ref="C22:AG23" si="5">+C16+C18+C20</f>
        <v>9</v>
      </c>
      <c r="D22" s="20">
        <f t="shared" si="5"/>
        <v>118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151</v>
      </c>
    </row>
    <row r="23" spans="1:36" s="47" customFormat="1" x14ac:dyDescent="0.25">
      <c r="A23" s="48" t="s">
        <v>26</v>
      </c>
      <c r="B23" s="19">
        <f>+B17+B19+B21</f>
        <v>110.16</v>
      </c>
      <c r="C23" s="19">
        <f t="shared" si="5"/>
        <v>41.31</v>
      </c>
      <c r="D23" s="19">
        <f t="shared" si="5"/>
        <v>541.62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693.09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179.95</v>
      </c>
      <c r="C49" s="44">
        <v>20.64</v>
      </c>
      <c r="D49" s="44">
        <v>258.52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459.10999999999996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98.01</v>
      </c>
      <c r="C53" s="44"/>
      <c r="D53" s="44">
        <v>5.04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103.05000000000001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402.62</v>
      </c>
      <c r="C64" s="53">
        <f t="shared" ref="C64:AG64" si="21">+C15+C23+C31+C39+C47+C48+C49+C50+C51+C52+C53+C54+C55+C56+C57+C58+C59+C60+C61+C62+C63</f>
        <v>61.95</v>
      </c>
      <c r="D64" s="53">
        <f t="shared" si="21"/>
        <v>809.68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1274.25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401.73</v>
      </c>
      <c r="C67" s="57">
        <f t="shared" ref="C67:L67" si="23">C12</f>
        <v>52.76</v>
      </c>
      <c r="D67" s="57">
        <f t="shared" si="23"/>
        <v>807.7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1262.19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401.73</v>
      </c>
      <c r="C69" s="59">
        <f t="shared" ref="C69:AG69" si="25">+C67+C68</f>
        <v>52.76</v>
      </c>
      <c r="D69" s="59">
        <f t="shared" si="25"/>
        <v>807.7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1262.19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0.88999999999998636</v>
      </c>
      <c r="C70" s="57">
        <f t="shared" si="26"/>
        <v>9.1900000000000048</v>
      </c>
      <c r="D70" s="57">
        <f t="shared" si="26"/>
        <v>1.9799999999999045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12.059999999999896</v>
      </c>
    </row>
    <row r="71" spans="1:34" ht="96" customHeight="1" x14ac:dyDescent="0.25">
      <c r="A71" s="77" t="s">
        <v>96</v>
      </c>
      <c r="B71" s="14"/>
      <c r="C71" s="14" t="s">
        <v>139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14" activePane="bottomRight" state="frozen"/>
      <selection pane="topRight" activeCell="B1" sqref="B1"/>
      <selection pane="bottomLeft" activeCell="A5" sqref="A5"/>
      <selection pane="bottomRight" activeCell="AI38" sqref="AI3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755.93</v>
      </c>
      <c r="C12" s="26">
        <v>1947.43</v>
      </c>
      <c r="D12" s="26">
        <v>789.82</v>
      </c>
      <c r="E12" s="26">
        <v>1879.79</v>
      </c>
      <c r="F12" s="26">
        <v>1522.44</v>
      </c>
      <c r="G12" s="26">
        <v>2319.0100000000002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9214.42</v>
      </c>
      <c r="AI12" s="26">
        <v>9214.41</v>
      </c>
      <c r="AJ12" s="69">
        <f>+AI12-AH12</f>
        <v>-1.0000000000218279E-2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56</v>
      </c>
      <c r="C15" s="23">
        <v>133</v>
      </c>
      <c r="D15" s="23">
        <v>37</v>
      </c>
      <c r="E15" s="23">
        <v>16.600000000000001</v>
      </c>
      <c r="F15" s="23"/>
      <c r="G15" s="23">
        <v>150.9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393.5</v>
      </c>
    </row>
    <row r="16" spans="1:36" s="32" customFormat="1" x14ac:dyDescent="0.25">
      <c r="A16" s="30" t="s">
        <v>20</v>
      </c>
      <c r="B16" s="31">
        <v>90</v>
      </c>
      <c r="C16" s="31">
        <v>205</v>
      </c>
      <c r="D16" s="31">
        <v>67</v>
      </c>
      <c r="E16" s="31">
        <v>102</v>
      </c>
      <c r="F16" s="31">
        <v>96</v>
      </c>
      <c r="G16" s="31">
        <v>142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702</v>
      </c>
      <c r="AJ16" s="70"/>
    </row>
    <row r="17" spans="1:36" s="47" customFormat="1" x14ac:dyDescent="0.25">
      <c r="A17" s="46" t="s">
        <v>27</v>
      </c>
      <c r="B17" s="22">
        <f>B16*$B$8</f>
        <v>405</v>
      </c>
      <c r="C17" s="22">
        <f>C16*$B$8</f>
        <v>922.5</v>
      </c>
      <c r="D17" s="22">
        <f t="shared" ref="D17:AG17" si="2">D16*$B$8</f>
        <v>301.5</v>
      </c>
      <c r="E17" s="22">
        <f t="shared" si="2"/>
        <v>459</v>
      </c>
      <c r="F17" s="22">
        <f t="shared" si="2"/>
        <v>432</v>
      </c>
      <c r="G17" s="22">
        <f t="shared" si="2"/>
        <v>639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3159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90</v>
      </c>
      <c r="C22" s="20">
        <f t="shared" ref="C22:AG23" si="5">+C16+C18+C20</f>
        <v>205</v>
      </c>
      <c r="D22" s="20">
        <f t="shared" si="5"/>
        <v>67</v>
      </c>
      <c r="E22" s="20">
        <f t="shared" si="5"/>
        <v>102</v>
      </c>
      <c r="F22" s="20">
        <f t="shared" si="5"/>
        <v>96</v>
      </c>
      <c r="G22" s="20">
        <f t="shared" si="5"/>
        <v>142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702</v>
      </c>
    </row>
    <row r="23" spans="1:36" s="47" customFormat="1" x14ac:dyDescent="0.25">
      <c r="A23" s="48" t="s">
        <v>26</v>
      </c>
      <c r="B23" s="19">
        <f>+B17+B19+B21</f>
        <v>405</v>
      </c>
      <c r="C23" s="19">
        <f t="shared" si="5"/>
        <v>922.5</v>
      </c>
      <c r="D23" s="19">
        <f t="shared" si="5"/>
        <v>301.5</v>
      </c>
      <c r="E23" s="19">
        <f t="shared" si="5"/>
        <v>459</v>
      </c>
      <c r="F23" s="19">
        <f t="shared" si="5"/>
        <v>432</v>
      </c>
      <c r="G23" s="19">
        <f t="shared" si="5"/>
        <v>639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3159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20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90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90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20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90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90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388.12</v>
      </c>
      <c r="E52" s="44">
        <v>1092.44</v>
      </c>
      <c r="F52" s="44">
        <v>882.83</v>
      </c>
      <c r="G52" s="44">
        <v>1138.79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3502.18</v>
      </c>
    </row>
    <row r="53" spans="1:34" x14ac:dyDescent="0.25">
      <c r="A53" s="17" t="s">
        <v>18</v>
      </c>
      <c r="B53" s="44">
        <v>295.8</v>
      </c>
      <c r="C53" s="44">
        <v>892.81</v>
      </c>
      <c r="D53" s="44">
        <v>51.25</v>
      </c>
      <c r="E53" s="44">
        <v>192.65</v>
      </c>
      <c r="F53" s="44">
        <v>216.75</v>
      </c>
      <c r="G53" s="44">
        <v>394.37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2043.63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>
        <v>13.14</v>
      </c>
      <c r="E59" s="44">
        <v>29.48</v>
      </c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42.620000000000005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>
        <v>0.83</v>
      </c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0.83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756.8</v>
      </c>
      <c r="C64" s="53">
        <f t="shared" ref="C64:AG64" si="21">+C15+C23+C31+C39+C47+C48+C49+C50+C51+C52+C53+C54+C55+C56+C57+C58+C59+C60+C61+C62+C63</f>
        <v>1949.1399999999999</v>
      </c>
      <c r="D64" s="53">
        <f t="shared" si="21"/>
        <v>791.01</v>
      </c>
      <c r="E64" s="53">
        <f t="shared" si="21"/>
        <v>1880.17</v>
      </c>
      <c r="F64" s="53">
        <f t="shared" si="21"/>
        <v>1531.58</v>
      </c>
      <c r="G64" s="53">
        <f t="shared" si="21"/>
        <v>2323.06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9231.76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755.93</v>
      </c>
      <c r="C67" s="57">
        <f t="shared" ref="C67:L67" si="23">C12</f>
        <v>1947.43</v>
      </c>
      <c r="D67" s="57">
        <f t="shared" si="23"/>
        <v>789.82</v>
      </c>
      <c r="E67" s="57">
        <f t="shared" si="23"/>
        <v>1879.79</v>
      </c>
      <c r="F67" s="57">
        <f t="shared" si="23"/>
        <v>1522.44</v>
      </c>
      <c r="G67" s="57">
        <f t="shared" si="23"/>
        <v>2319.0100000000002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9214.42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755.93</v>
      </c>
      <c r="C69" s="59">
        <f t="shared" ref="C69:AG69" si="25">+C67+C68</f>
        <v>1947.43</v>
      </c>
      <c r="D69" s="59">
        <f t="shared" si="25"/>
        <v>789.82</v>
      </c>
      <c r="E69" s="59">
        <f t="shared" si="25"/>
        <v>1879.79</v>
      </c>
      <c r="F69" s="59">
        <f t="shared" si="25"/>
        <v>1522.44</v>
      </c>
      <c r="G69" s="59">
        <f t="shared" si="25"/>
        <v>2319.0100000000002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9214.42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0.87000000000000455</v>
      </c>
      <c r="C70" s="57">
        <f t="shared" si="26"/>
        <v>1.709999999999809</v>
      </c>
      <c r="D70" s="57">
        <f t="shared" si="26"/>
        <v>1.1899999999999409</v>
      </c>
      <c r="E70" s="57">
        <f t="shared" si="26"/>
        <v>0.38000000000010914</v>
      </c>
      <c r="F70" s="57">
        <f t="shared" si="26"/>
        <v>9.1399999999998727</v>
      </c>
      <c r="G70" s="57">
        <f t="shared" si="26"/>
        <v>4.0499999999997272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17.339999999999463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 t="s">
        <v>147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2022-02-18T15:06:52Z</dcterms:modified>
</cp:coreProperties>
</file>