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UADRE BOVEDA GENERAL 2022\CUADRE GENERAL FEBRERO 2022\"/>
    </mc:Choice>
  </mc:AlternateContent>
  <bookViews>
    <workbookView xWindow="0" yWindow="0" windowWidth="19200" windowHeight="11490" firstSheet="2" activeTab="3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2" i="146" l="1"/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AH13" i="151"/>
  <c r="AH14" i="151"/>
  <c r="AH12" i="151"/>
  <c r="AH13" i="152"/>
  <c r="AH14" i="152"/>
  <c r="AH12" i="152"/>
  <c r="AJ12" i="152" s="1"/>
  <c r="H2" i="145"/>
  <c r="G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D41" i="152"/>
  <c r="AC41" i="152"/>
  <c r="AB41" i="152"/>
  <c r="AA41" i="152"/>
  <c r="Z41" i="152"/>
  <c r="Y41" i="152"/>
  <c r="X41" i="152"/>
  <c r="W41" i="152"/>
  <c r="V41" i="152"/>
  <c r="U41" i="152"/>
  <c r="T41" i="152"/>
  <c r="S41" i="152"/>
  <c r="R41" i="152"/>
  <c r="Q41" i="152"/>
  <c r="P41" i="152"/>
  <c r="O41" i="152"/>
  <c r="N41" i="152"/>
  <c r="M41" i="152"/>
  <c r="L41" i="152"/>
  <c r="K41" i="152"/>
  <c r="J41" i="152"/>
  <c r="I41" i="152"/>
  <c r="H41" i="152"/>
  <c r="G41" i="152"/>
  <c r="F41" i="152"/>
  <c r="E41" i="152"/>
  <c r="D41" i="152"/>
  <c r="C41" i="152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C33" i="152"/>
  <c r="AB33" i="152"/>
  <c r="AA33" i="152"/>
  <c r="Z33" i="152"/>
  <c r="Y33" i="152"/>
  <c r="X33" i="152"/>
  <c r="W33" i="152"/>
  <c r="V33" i="152"/>
  <c r="U33" i="152"/>
  <c r="T33" i="152"/>
  <c r="S33" i="152"/>
  <c r="R33" i="152"/>
  <c r="Q33" i="152"/>
  <c r="P33" i="152"/>
  <c r="O33" i="152"/>
  <c r="N33" i="152"/>
  <c r="M33" i="152"/>
  <c r="L33" i="152"/>
  <c r="K33" i="152"/>
  <c r="J33" i="152"/>
  <c r="I33" i="152"/>
  <c r="H33" i="152"/>
  <c r="G33" i="152"/>
  <c r="F33" i="152"/>
  <c r="E33" i="152"/>
  <c r="D33" i="152"/>
  <c r="C33" i="152"/>
  <c r="B33" i="152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B39" i="152" l="1"/>
  <c r="F39" i="152"/>
  <c r="J39" i="152"/>
  <c r="N39" i="152"/>
  <c r="R39" i="152"/>
  <c r="V39" i="152"/>
  <c r="Z39" i="152"/>
  <c r="AD39" i="152"/>
  <c r="C47" i="152"/>
  <c r="G47" i="152"/>
  <c r="K47" i="152"/>
  <c r="O47" i="152"/>
  <c r="S47" i="152"/>
  <c r="W47" i="152"/>
  <c r="AA47" i="152"/>
  <c r="AE47" i="152"/>
  <c r="AH43" i="152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E64" i="150" s="1"/>
  <c r="E70" i="150" s="1"/>
  <c r="G31" i="150"/>
  <c r="I31" i="150"/>
  <c r="I64" i="150" s="1"/>
  <c r="I70" i="150" s="1"/>
  <c r="K31" i="150"/>
  <c r="M31" i="150"/>
  <c r="M64" i="150" s="1"/>
  <c r="M70" i="150" s="1"/>
  <c r="O31" i="150"/>
  <c r="Q31" i="150"/>
  <c r="S31" i="150"/>
  <c r="U31" i="150"/>
  <c r="U64" i="150" s="1"/>
  <c r="U70" i="150" s="1"/>
  <c r="W31" i="150"/>
  <c r="Y31" i="150"/>
  <c r="Y64" i="150" s="1"/>
  <c r="Y70" i="150" s="1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G64" i="151" s="1"/>
  <c r="G70" i="151" s="1"/>
  <c r="I31" i="151"/>
  <c r="K31" i="151"/>
  <c r="M31" i="151"/>
  <c r="O31" i="151"/>
  <c r="O64" i="151" s="1"/>
  <c r="O70" i="151" s="1"/>
  <c r="Q31" i="151"/>
  <c r="S31" i="151"/>
  <c r="U31" i="151"/>
  <c r="W31" i="151"/>
  <c r="W64" i="151" s="1"/>
  <c r="W70" i="151" s="1"/>
  <c r="Y31" i="151"/>
  <c r="AA31" i="15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J31" i="152"/>
  <c r="L31" i="152"/>
  <c r="N31" i="152"/>
  <c r="P31" i="152"/>
  <c r="R31" i="152"/>
  <c r="T31" i="152"/>
  <c r="V31" i="152"/>
  <c r="X31" i="152"/>
  <c r="Z31" i="152"/>
  <c r="AB31" i="152"/>
  <c r="AD31" i="152"/>
  <c r="AF31" i="152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F64" i="152" l="1"/>
  <c r="AF70" i="152" s="1"/>
  <c r="X64" i="152"/>
  <c r="X70" i="152" s="1"/>
  <c r="P64" i="152"/>
  <c r="P70" i="152" s="1"/>
  <c r="H64" i="152"/>
  <c r="H70" i="152" s="1"/>
  <c r="AH23" i="149"/>
  <c r="F11" i="145" s="1"/>
  <c r="AA64" i="151"/>
  <c r="AA70" i="151" s="1"/>
  <c r="S64" i="151"/>
  <c r="S70" i="151" s="1"/>
  <c r="K64" i="151"/>
  <c r="K70" i="151" s="1"/>
  <c r="C64" i="151"/>
  <c r="C70" i="151" s="1"/>
  <c r="AG64" i="149"/>
  <c r="AG70" i="149" s="1"/>
  <c r="Q64" i="149"/>
  <c r="Q70" i="149" s="1"/>
  <c r="AH23" i="151"/>
  <c r="H11" i="145" s="1"/>
  <c r="B64" i="150"/>
  <c r="B70" i="150" s="1"/>
  <c r="B64" i="149"/>
  <c r="B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D41" i="148"/>
  <c r="AC41" i="148"/>
  <c r="AB41" i="148"/>
  <c r="AA41" i="148"/>
  <c r="Z41" i="148"/>
  <c r="Y41" i="148"/>
  <c r="X41" i="148"/>
  <c r="W41" i="148"/>
  <c r="V41" i="148"/>
  <c r="U41" i="148"/>
  <c r="T41" i="148"/>
  <c r="S41" i="148"/>
  <c r="R41" i="148"/>
  <c r="Q41" i="148"/>
  <c r="P41" i="148"/>
  <c r="O41" i="148"/>
  <c r="N41" i="148"/>
  <c r="M41" i="148"/>
  <c r="L41" i="148"/>
  <c r="K41" i="148"/>
  <c r="J41" i="148"/>
  <c r="I41" i="148"/>
  <c r="H41" i="148"/>
  <c r="G41" i="148"/>
  <c r="F41" i="148"/>
  <c r="E41" i="148"/>
  <c r="D41" i="148"/>
  <c r="C41" i="148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C33" i="148"/>
  <c r="AB33" i="148"/>
  <c r="AA33" i="148"/>
  <c r="Z33" i="148"/>
  <c r="Y33" i="148"/>
  <c r="X33" i="148"/>
  <c r="W33" i="148"/>
  <c r="V33" i="148"/>
  <c r="U33" i="148"/>
  <c r="T33" i="148"/>
  <c r="S33" i="148"/>
  <c r="R33" i="148"/>
  <c r="Q33" i="148"/>
  <c r="P33" i="148"/>
  <c r="O33" i="148"/>
  <c r="N33" i="148"/>
  <c r="M33" i="148"/>
  <c r="L33" i="148"/>
  <c r="K33" i="148"/>
  <c r="J33" i="148"/>
  <c r="I33" i="148"/>
  <c r="H33" i="148"/>
  <c r="G33" i="148"/>
  <c r="F33" i="148"/>
  <c r="E33" i="148"/>
  <c r="D33" i="148"/>
  <c r="C33" i="148"/>
  <c r="B33" i="148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C17" i="147"/>
  <c r="AB17" i="147"/>
  <c r="AA17" i="147"/>
  <c r="Z17" i="147"/>
  <c r="Y17" i="147"/>
  <c r="X17" i="147"/>
  <c r="W17" i="147"/>
  <c r="V17" i="147"/>
  <c r="U17" i="147"/>
  <c r="T17" i="147"/>
  <c r="S17" i="147"/>
  <c r="R17" i="147"/>
  <c r="Q17" i="147"/>
  <c r="P17" i="147"/>
  <c r="O17" i="147"/>
  <c r="N17" i="147"/>
  <c r="M17" i="147"/>
  <c r="L17" i="147"/>
  <c r="K17" i="147"/>
  <c r="J17" i="147"/>
  <c r="I17" i="147"/>
  <c r="H17" i="147"/>
  <c r="G17" i="147"/>
  <c r="F17" i="147"/>
  <c r="E17" i="147"/>
  <c r="D17" i="147"/>
  <c r="C17" i="147"/>
  <c r="B17" i="147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F41" i="146"/>
  <c r="AE41" i="146"/>
  <c r="AD41" i="146"/>
  <c r="AC41" i="146"/>
  <c r="AB41" i="146"/>
  <c r="AA41" i="146"/>
  <c r="Z41" i="146"/>
  <c r="Y41" i="146"/>
  <c r="X41" i="146"/>
  <c r="W41" i="146"/>
  <c r="V41" i="146"/>
  <c r="U41" i="146"/>
  <c r="T41" i="146"/>
  <c r="S41" i="146"/>
  <c r="R41" i="146"/>
  <c r="Q41" i="146"/>
  <c r="P41" i="146"/>
  <c r="O41" i="146"/>
  <c r="N41" i="146"/>
  <c r="M41" i="146"/>
  <c r="L41" i="146"/>
  <c r="K41" i="146"/>
  <c r="J41" i="146"/>
  <c r="I41" i="146"/>
  <c r="H41" i="146"/>
  <c r="G41" i="146"/>
  <c r="F41" i="146"/>
  <c r="E41" i="146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E33" i="146"/>
  <c r="AD33" i="146"/>
  <c r="AC33" i="146"/>
  <c r="AB33" i="146"/>
  <c r="AA33" i="146"/>
  <c r="Z33" i="146"/>
  <c r="Y33" i="146"/>
  <c r="X33" i="146"/>
  <c r="W33" i="146"/>
  <c r="V33" i="146"/>
  <c r="U33" i="146"/>
  <c r="T33" i="146"/>
  <c r="S33" i="146"/>
  <c r="R33" i="146"/>
  <c r="Q33" i="146"/>
  <c r="P33" i="146"/>
  <c r="O33" i="146"/>
  <c r="N33" i="146"/>
  <c r="M33" i="146"/>
  <c r="L33" i="146"/>
  <c r="K33" i="146"/>
  <c r="J33" i="146"/>
  <c r="I33" i="146"/>
  <c r="H33" i="146"/>
  <c r="G33" i="146"/>
  <c r="F33" i="146"/>
  <c r="E33" i="146"/>
  <c r="D33" i="146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D39" i="146" l="1"/>
  <c r="H39" i="146"/>
  <c r="L39" i="146"/>
  <c r="P39" i="146"/>
  <c r="T39" i="146"/>
  <c r="X39" i="146"/>
  <c r="AB39" i="146"/>
  <c r="AF39" i="146"/>
  <c r="E47" i="146"/>
  <c r="I47" i="146"/>
  <c r="M47" i="146"/>
  <c r="Q47" i="146"/>
  <c r="U47" i="146"/>
  <c r="Y47" i="146"/>
  <c r="AC47" i="146"/>
  <c r="AG47" i="146"/>
  <c r="B23" i="147"/>
  <c r="F23" i="147"/>
  <c r="J23" i="147"/>
  <c r="N23" i="147"/>
  <c r="R23" i="147"/>
  <c r="V23" i="147"/>
  <c r="Z23" i="147"/>
  <c r="AD23" i="147"/>
  <c r="B39" i="148"/>
  <c r="F39" i="148"/>
  <c r="J39" i="148"/>
  <c r="N39" i="148"/>
  <c r="R39" i="148"/>
  <c r="V39" i="148"/>
  <c r="Z39" i="148"/>
  <c r="AD39" i="148"/>
  <c r="C47" i="148"/>
  <c r="G47" i="148"/>
  <c r="K47" i="148"/>
  <c r="O47" i="148"/>
  <c r="S47" i="148"/>
  <c r="W47" i="148"/>
  <c r="AA47" i="148"/>
  <c r="AE47" i="148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V68" i="40"/>
  <c r="W68" i="40"/>
  <c r="X68" i="40"/>
  <c r="Y68" i="40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Z39" i="40"/>
  <c r="AB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W47" i="40"/>
  <c r="AA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B47" i="40" l="1"/>
  <c r="AG23" i="40"/>
  <c r="Y23" i="40"/>
  <c r="U23" i="40"/>
  <c r="AE47" i="40"/>
  <c r="AF39" i="40"/>
  <c r="X39" i="40"/>
  <c r="AD39" i="40"/>
  <c r="Y69" i="40"/>
  <c r="U69" i="40"/>
  <c r="Q69" i="40"/>
  <c r="M69" i="40"/>
  <c r="AE39" i="40"/>
  <c r="AA39" i="40"/>
  <c r="W39" i="40"/>
  <c r="T47" i="40"/>
  <c r="AD23" i="40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AB64" i="40" s="1"/>
  <c r="AB70" i="40" s="1"/>
  <c r="X23" i="40"/>
  <c r="T23" i="40"/>
  <c r="T64" i="40" s="1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X64" i="40" s="1"/>
  <c r="V31" i="40"/>
  <c r="T31" i="40"/>
  <c r="AH30" i="40"/>
  <c r="B18" i="145" s="1"/>
  <c r="J18" i="145" s="1"/>
  <c r="AG31" i="40"/>
  <c r="AE31" i="40"/>
  <c r="AE64" i="40" s="1"/>
  <c r="AE70" i="40" s="1"/>
  <c r="AC31" i="40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AD64" i="40"/>
  <c r="AD70" i="40" s="1"/>
  <c r="Z64" i="40"/>
  <c r="Z70" i="40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H69" i="40" s="1"/>
  <c r="I67" i="40"/>
  <c r="J67" i="40"/>
  <c r="K67" i="40"/>
  <c r="L67" i="40"/>
  <c r="C68" i="40"/>
  <c r="D68" i="40"/>
  <c r="E68" i="40"/>
  <c r="F68" i="40"/>
  <c r="G68" i="40"/>
  <c r="H68" i="40"/>
  <c r="I68" i="40"/>
  <c r="J68" i="40"/>
  <c r="K68" i="40"/>
  <c r="L68" i="40"/>
  <c r="L69" i="40"/>
  <c r="B68" i="40"/>
  <c r="C17" i="40"/>
  <c r="Y64" i="40" l="1"/>
  <c r="Y70" i="40" s="1"/>
  <c r="O39" i="40"/>
  <c r="X70" i="40"/>
  <c r="AF64" i="40"/>
  <c r="AF70" i="40" s="1"/>
  <c r="V64" i="40"/>
  <c r="V70" i="40" s="1"/>
  <c r="C69" i="40"/>
  <c r="M39" i="40"/>
  <c r="Q39" i="40"/>
  <c r="AG64" i="40"/>
  <c r="AG70" i="40" s="1"/>
  <c r="AC64" i="40"/>
  <c r="AC70" i="40" s="1"/>
  <c r="D69" i="40"/>
  <c r="P47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O23" i="40"/>
  <c r="O64" i="40" s="1"/>
  <c r="O70" i="40" s="1"/>
  <c r="N23" i="40"/>
  <c r="M23" i="40"/>
  <c r="M64" i="40" s="1"/>
  <c r="M70" i="40" s="1"/>
  <c r="P64" i="40" l="1"/>
  <c r="P70" i="40" s="1"/>
  <c r="R64" i="40"/>
  <c r="R70" i="40" s="1"/>
  <c r="S64" i="40"/>
  <c r="S70" i="40" s="1"/>
  <c r="AH69" i="40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C23" i="40" s="1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30" i="40"/>
  <c r="D30" i="40"/>
  <c r="E30" i="40"/>
  <c r="F30" i="40"/>
  <c r="G30" i="40"/>
  <c r="H30" i="40"/>
  <c r="I30" i="40"/>
  <c r="J30" i="40"/>
  <c r="K30" i="40"/>
  <c r="L30" i="40"/>
  <c r="C31" i="40"/>
  <c r="G31" i="40"/>
  <c r="I31" i="40"/>
  <c r="K31" i="40"/>
  <c r="C38" i="40"/>
  <c r="D38" i="40"/>
  <c r="E38" i="40"/>
  <c r="F38" i="40"/>
  <c r="G38" i="40"/>
  <c r="H38" i="40"/>
  <c r="I38" i="40"/>
  <c r="J38" i="40"/>
  <c r="K38" i="40"/>
  <c r="L38" i="40"/>
  <c r="D39" i="40"/>
  <c r="F39" i="40"/>
  <c r="H39" i="40"/>
  <c r="J39" i="40"/>
  <c r="L39" i="40"/>
  <c r="C46" i="40"/>
  <c r="D46" i="40"/>
  <c r="E46" i="40"/>
  <c r="F46" i="40"/>
  <c r="G46" i="40"/>
  <c r="H46" i="40"/>
  <c r="I46" i="40"/>
  <c r="J46" i="40"/>
  <c r="K46" i="40"/>
  <c r="L46" i="40"/>
  <c r="E47" i="40"/>
  <c r="I47" i="40"/>
  <c r="K47" i="40"/>
  <c r="B38" i="40"/>
  <c r="I39" i="40" l="1"/>
  <c r="E39" i="40"/>
  <c r="K23" i="40"/>
  <c r="G23" i="40"/>
  <c r="E23" i="40"/>
  <c r="E31" i="40"/>
  <c r="G47" i="40"/>
  <c r="C47" i="40"/>
  <c r="I23" i="40"/>
  <c r="AH19" i="40"/>
  <c r="B7" i="145" s="1"/>
  <c r="J7" i="145" s="1"/>
  <c r="L31" i="40"/>
  <c r="H31" i="40"/>
  <c r="D31" i="40"/>
  <c r="AH37" i="40"/>
  <c r="B25" i="145" s="1"/>
  <c r="J25" i="145" s="1"/>
  <c r="K39" i="40"/>
  <c r="G39" i="40"/>
  <c r="G64" i="40" s="1"/>
  <c r="G70" i="40" s="1"/>
  <c r="C39" i="40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K64" i="40"/>
  <c r="K70" i="40" s="1"/>
  <c r="I64" i="40"/>
  <c r="I70" i="40" s="1"/>
  <c r="E64" i="40"/>
  <c r="E70" i="40" s="1"/>
  <c r="B23" i="40"/>
  <c r="C64" i="40" l="1"/>
  <c r="H64" i="40"/>
  <c r="H70" i="40" s="1"/>
  <c r="D64" i="40"/>
  <c r="D70" i="40" s="1"/>
  <c r="L64" i="40"/>
  <c r="L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<sst xmlns="http://schemas.openxmlformats.org/spreadsheetml/2006/main" count="782" uniqueCount="148">
  <si>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</si>
  <si>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</si>
  <si>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</si>
  <si>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</si>
  <si>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</si>
  <si>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</si>
  <si>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</si>
  <si>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</si>
  <si>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</si>
  <si>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</si>
  <si>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</si>
  <si>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</si>
  <si>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</si>
  <si>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</si>
  <si>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</si>
  <si>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</si>
  <si>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</si>
  <si>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</si>
  <si>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</si>
  <si>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</si>
  <si>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</si>
  <si>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</si>
  <si>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</si>
  <si>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</si>
  <si>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</si>
  <si>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</si>
  <si>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</si>
  <si>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</si>
  <si>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</si>
  <si>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</si>
  <si>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</si>
  <si>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</si>
  <si>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</si>
  <si>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</si>
  <si>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</si>
  <si>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</si>
  <si>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</si>
  <si>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</si>
  <si>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</si>
  <si>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</si>
  <si>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</si>
  <si>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</si>
  <si>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</si>
  <si>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</si>
  <si>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</si>
  <si>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</si>
  <si>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</si>
  <si>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</si>
  <si>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</si>
  <si>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</si>
  <si>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</si>
  <si>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</si>
  <si>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</si>
  <si>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</si>
  <si>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</si>
  <si>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</si>
  <si>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</si>
  <si>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</si>
  <si>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</si>
  <si>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</si>
  <si>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</si>
  <si>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</si>
  <si>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</si>
  <si>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</si>
  <si>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</si>
  <si>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</si>
  <si>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</si>
  <si>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</si>
  <si>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</si>
  <si>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</si>
  <si>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</si>
  <si>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</si>
  <si>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</si>
  <si>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</si>
  <si>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</si>
  <si>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</si>
  <si>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</si>
  <si>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</si>
  <si>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</si>
  <si>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</si>
  <si>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</si>
  <si>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</si>
  <si>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</si>
  <si>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</si>
  <si>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</si>
  <si>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</si>
  <si>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</si>
  <si>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</si>
  <si>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</si>
  <si>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</si>
  <si>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</si>
  <si>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</si>
  <si>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</si>
  <si>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</si>
  <si>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</si>
  <si>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</si>
  <si>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</si>
  <si>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</si>
  <si>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</si>
  <si>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</si>
  <si>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</si>
  <si>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</si>
  <si>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</si>
  <si>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</si>
  <si>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</si>
  <si>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</si>
  <si>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</si>
  <si>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</si>
  <si>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</si>
  <si>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</si>
  <si>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</si>
  <si>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</si>
  <si>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</si>
  <si>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</si>
  <si>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</si>
  <si>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</si>
  <si>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</si>
  <si>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</si>
  <si>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</si>
  <si>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</si>
  <si>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</si>
  <si>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13F/C</t>
  </si>
  <si>
    <t>SOBRANTE ES FALTANTE DE CAJA 4DIA11-02-22</t>
  </si>
  <si>
    <t>FALTANTEES SOBRANTE DE CAJA 3</t>
  </si>
  <si>
    <t>10F/C</t>
  </si>
  <si>
    <t>1.50F/C</t>
  </si>
  <si>
    <t>DEB. BANCAMIGA</t>
  </si>
  <si>
    <t>SOBRANTE DE PERIODICOS</t>
  </si>
  <si>
    <t>CRED. BANCAMIGA</t>
  </si>
  <si>
    <t>FONDO 38.80</t>
  </si>
  <si>
    <t>FONDO 29.50</t>
  </si>
  <si>
    <t>FONDO 39.00</t>
  </si>
  <si>
    <t>FONDO 56.50</t>
  </si>
  <si>
    <t>FONDO 10.00</t>
  </si>
  <si>
    <t>FONDO 54.50</t>
  </si>
  <si>
    <t>FONDO 29.35</t>
  </si>
  <si>
    <t>FONDO 41.50</t>
  </si>
  <si>
    <t>FALTANTE DE 8$</t>
  </si>
  <si>
    <t>FONDO 14.00</t>
  </si>
  <si>
    <t>MAL REGISTRO DE 7$</t>
  </si>
  <si>
    <t>FONDO 1.50</t>
  </si>
  <si>
    <t>FONDO 19.00</t>
  </si>
  <si>
    <t>FONDO 14.50</t>
  </si>
  <si>
    <t>SOBRANTE ES FALTANTE EN LA OTRA CAJA 14</t>
  </si>
  <si>
    <t>FALTANTE SOBRA EN LA CAJA ANTERIOR</t>
  </si>
  <si>
    <t xml:space="preserve">FONDO 2.00 </t>
  </si>
  <si>
    <t xml:space="preserve"> </t>
  </si>
  <si>
    <t>Y72:Y73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</si>
</sst>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26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49638.55</v>
      </c>
      <c r="C2" s="43">
        <f>MODELO!AH12</f>
        <v>26405.53</v>
      </c>
      <c r="D2" s="43">
        <f>EXQUISITECES!AH12</f>
        <v>9707.0500000000011</v>
      </c>
      <c r="E2" s="43">
        <f>HOYADA!AH12</f>
        <v>9848.1999999999989</v>
      </c>
      <c r="F2" s="43">
        <f>FARMASTOP!AH12</f>
        <v>1914.56</v>
      </c>
      <c r="G2" s="43">
        <f>BOCAS!AH12</f>
        <v>4976.7300000000005</v>
      </c>
      <c r="H2" s="43">
        <f>LAGUNETICA!AH12</f>
        <v>13561.960000000001</v>
      </c>
      <c r="I2" s="43">
        <f>SANANTONIO!AH12</f>
        <v>0</v>
      </c>
      <c r="J2" s="43">
        <f>SUM(B2:I2)</f>
        <v>116052.58</v>
      </c>
    </row>
    <row r="3" spans="1:10" x14ac:dyDescent="0.25">
      <c r="A3" s="46" t="s">
        <v>0</v>
      </c>
      <c r="B3" s="43">
        <f>AUTOMERCADO!AH15</f>
        <v>748.7</v>
      </c>
      <c r="C3" s="43">
        <f>MODELO!AH15</f>
        <v>325.10000000000002</v>
      </c>
      <c r="D3" s="43">
        <f>EXQUISITECES!AH15</f>
        <v>70.800000000000011</v>
      </c>
      <c r="E3" s="43">
        <f>HOYADA!AH15</f>
        <v>831.1</v>
      </c>
      <c r="F3" s="43">
        <f>FARMASTOP!AH15</f>
        <v>176</v>
      </c>
      <c r="G3" s="43">
        <f>BOCAS!AH15</f>
        <v>20</v>
      </c>
      <c r="H3" s="43">
        <f>LAGUNETICA!AH15</f>
        <v>642.79999999999995</v>
      </c>
      <c r="I3" s="43">
        <f>SANANTONIO!AH15</f>
        <v>0</v>
      </c>
      <c r="J3" s="43">
        <f t="shared" ref="J3:J52" si="0">SUM(B3:I3)</f>
        <v>2814.5</v>
      </c>
    </row>
    <row r="4" spans="1:10" x14ac:dyDescent="0.25">
      <c r="A4" s="73" t="s">
        <v>20</v>
      </c>
      <c r="B4" s="43">
        <f>AUTOMERCADO!AH16</f>
        <v>4659</v>
      </c>
      <c r="C4" s="43">
        <f>MODELO!AH16</f>
        <v>2578</v>
      </c>
      <c r="D4" s="43">
        <f>EXQUISITECES!AH16</f>
        <v>913</v>
      </c>
      <c r="E4" s="43">
        <f>HOYADA!AH16</f>
        <v>434</v>
      </c>
      <c r="F4" s="43">
        <f>FARMASTOP!AH16</f>
        <v>110</v>
      </c>
      <c r="G4" s="43">
        <f>BOCAS!AH16</f>
        <v>628</v>
      </c>
      <c r="H4" s="43">
        <f>LAGUNETICA!AH16</f>
        <v>1002</v>
      </c>
      <c r="I4" s="43">
        <f>SANANTONIO!AH16</f>
        <v>0</v>
      </c>
      <c r="J4" s="43">
        <f t="shared" si="0"/>
        <v>10324</v>
      </c>
    </row>
    <row r="5" spans="1:10" x14ac:dyDescent="0.25">
      <c r="A5" s="46" t="s">
        <v>27</v>
      </c>
      <c r="B5" s="43">
        <f>AUTOMERCADO!AH17</f>
        <v>20872.320000000007</v>
      </c>
      <c r="C5" s="43">
        <f>MODELO!AH17</f>
        <v>11549.440000000002</v>
      </c>
      <c r="D5" s="43">
        <f>EXQUISITECES!AH17</f>
        <v>4090.24</v>
      </c>
      <c r="E5" s="43">
        <f>HOYADA!AH17</f>
        <v>1944.3200000000002</v>
      </c>
      <c r="F5" s="43">
        <f>FARMASTOP!AH17</f>
        <v>492.80000000000007</v>
      </c>
      <c r="G5" s="43">
        <f>BOCAS!AH17</f>
        <v>2882.5200000000004</v>
      </c>
      <c r="H5" s="43">
        <f>LAGUNETICA!AH17</f>
        <v>4488.9600000000009</v>
      </c>
      <c r="I5" s="43">
        <f>SANANTONIO!AH17</f>
        <v>0</v>
      </c>
      <c r="J5" s="43">
        <f t="shared" si="0"/>
        <v>46320.600000000013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4659</v>
      </c>
      <c r="C10" s="43">
        <f>MODELO!AH22</f>
        <v>2578</v>
      </c>
      <c r="D10" s="43">
        <f>EXQUISITECES!AH22</f>
        <v>913</v>
      </c>
      <c r="E10" s="43">
        <f>HOYADA!AH22</f>
        <v>434</v>
      </c>
      <c r="F10" s="43">
        <f>FARMASTOP!AH22</f>
        <v>110</v>
      </c>
      <c r="G10" s="43">
        <f>BOCAS!AH22</f>
        <v>628</v>
      </c>
      <c r="H10" s="43">
        <f>LAGUNETICA!AH22</f>
        <v>1002</v>
      </c>
      <c r="I10" s="43">
        <f>SANANTONIO!AH22</f>
        <v>0</v>
      </c>
      <c r="J10" s="43">
        <f t="shared" si="0"/>
        <v>10324</v>
      </c>
    </row>
    <row r="11" spans="1:10" x14ac:dyDescent="0.25">
      <c r="A11" s="48" t="s">
        <v>26</v>
      </c>
      <c r="B11" s="43">
        <f>AUTOMERCADO!AH23</f>
        <v>20872.320000000007</v>
      </c>
      <c r="C11" s="43">
        <f>MODELO!AH23</f>
        <v>11549.440000000002</v>
      </c>
      <c r="D11" s="43">
        <f>EXQUISITECES!AH23</f>
        <v>4090.24</v>
      </c>
      <c r="E11" s="43">
        <f>HOYADA!AH23</f>
        <v>1944.3200000000002</v>
      </c>
      <c r="F11" s="43">
        <f>FARMASTOP!AH23</f>
        <v>492.80000000000007</v>
      </c>
      <c r="G11" s="43">
        <f>BOCAS!AH23</f>
        <v>2882.5200000000004</v>
      </c>
      <c r="H11" s="43">
        <f>LAGUNETICA!AH23</f>
        <v>4488.9600000000009</v>
      </c>
      <c r="I11" s="43">
        <f>SANANTONIO!AH23</f>
        <v>0</v>
      </c>
      <c r="J11" s="43">
        <f t="shared" si="0"/>
        <v>46320.600000000013</v>
      </c>
    </row>
    <row r="12" spans="1:10" x14ac:dyDescent="0.25">
      <c r="A12" s="46" t="s">
        <v>28</v>
      </c>
      <c r="B12" s="43">
        <f>AUTOMERCADO!AH24</f>
        <v>13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13</v>
      </c>
    </row>
    <row r="13" spans="1:10" x14ac:dyDescent="0.25">
      <c r="A13" s="46" t="s">
        <v>31</v>
      </c>
      <c r="B13" s="43">
        <f>AUTOMERCADO!AH25</f>
        <v>58.240000000000009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58.240000000000009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13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13</v>
      </c>
    </row>
    <row r="19" spans="1:10" x14ac:dyDescent="0.25">
      <c r="A19" s="48" t="s">
        <v>33</v>
      </c>
      <c r="B19" s="43">
        <f>AUTOMERCADO!AH31</f>
        <v>58.240000000000009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58.240000000000009</v>
      </c>
    </row>
    <row r="20" spans="1:10" x14ac:dyDescent="0.25">
      <c r="A20" s="46" t="s">
        <v>34</v>
      </c>
      <c r="B20" s="43">
        <f>AUTOMERCADO!AH32</f>
        <v>562.24</v>
      </c>
      <c r="C20" s="43">
        <f>MODELO!AH32</f>
        <v>7.82</v>
      </c>
      <c r="D20" s="43">
        <f>EXQUISITECES!AH32</f>
        <v>30.43</v>
      </c>
      <c r="E20" s="43">
        <f>HOYADA!AH32</f>
        <v>0</v>
      </c>
      <c r="F20" s="43">
        <f>FARMASTOP!AH32</f>
        <v>10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610.49</v>
      </c>
    </row>
    <row r="21" spans="1:10" x14ac:dyDescent="0.25">
      <c r="A21" s="46" t="s">
        <v>35</v>
      </c>
      <c r="B21" s="43">
        <f>AUTOMERCADO!AH33</f>
        <v>2518.8352000000004</v>
      </c>
      <c r="C21" s="43">
        <f>MODELO!AH33</f>
        <v>35.033600000000007</v>
      </c>
      <c r="D21" s="43">
        <f>EXQUISITECES!AH33</f>
        <v>136.32640000000001</v>
      </c>
      <c r="E21" s="43">
        <f>HOYADA!AH33</f>
        <v>0</v>
      </c>
      <c r="F21" s="43">
        <f>FARMASTOP!AH33</f>
        <v>44.800000000000004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2734.9952000000008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562.24</v>
      </c>
      <c r="C26" s="43">
        <f>MODELO!AH38</f>
        <v>7.82</v>
      </c>
      <c r="D26" s="43">
        <f>EXQUISITECES!AH38</f>
        <v>30.43</v>
      </c>
      <c r="E26" s="43">
        <f>HOYADA!AH38</f>
        <v>0</v>
      </c>
      <c r="F26" s="43">
        <f>FARMASTOP!AH38</f>
        <v>10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610.49</v>
      </c>
    </row>
    <row r="27" spans="1:10" x14ac:dyDescent="0.25">
      <c r="A27" s="48" t="s">
        <v>42</v>
      </c>
      <c r="B27" s="43">
        <f>AUTOMERCADO!AH39</f>
        <v>2518.8352000000004</v>
      </c>
      <c r="C27" s="43">
        <f>MODELO!AH39</f>
        <v>35.033600000000007</v>
      </c>
      <c r="D27" s="43">
        <f>EXQUISITECES!AH39</f>
        <v>136.32640000000001</v>
      </c>
      <c r="E27" s="43">
        <f>HOYADA!AH39</f>
        <v>0</v>
      </c>
      <c r="F27" s="43">
        <f>FARMASTOP!AH39</f>
        <v>44.800000000000004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2734.9952000000008</v>
      </c>
    </row>
    <row r="28" spans="1:10" x14ac:dyDescent="0.25">
      <c r="A28" s="46" t="s">
        <v>43</v>
      </c>
      <c r="B28" s="43">
        <f>AUTOMERCADO!AH40</f>
        <v>586.29999999999995</v>
      </c>
      <c r="C28" s="43">
        <f>MODELO!AH40</f>
        <v>80.989999999999995</v>
      </c>
      <c r="D28" s="43">
        <f>EXQUISITECES!AH40</f>
        <v>83.75</v>
      </c>
      <c r="E28" s="43">
        <f>HOYADA!AH40</f>
        <v>15.79</v>
      </c>
      <c r="F28" s="43">
        <f>FARMASTOP!AH40</f>
        <v>16.04</v>
      </c>
      <c r="G28" s="43">
        <f>BOCAS!AH40</f>
        <v>10</v>
      </c>
      <c r="H28" s="43">
        <f>LAGUNETICA!AH40</f>
        <v>28.4</v>
      </c>
      <c r="I28" s="43">
        <f>SANANTONIO!AH40</f>
        <v>0</v>
      </c>
      <c r="J28" s="43">
        <f t="shared" si="0"/>
        <v>821.26999999999987</v>
      </c>
    </row>
    <row r="29" spans="1:10" x14ac:dyDescent="0.25">
      <c r="A29" s="46" t="s">
        <v>44</v>
      </c>
      <c r="B29" s="43">
        <f>AUTOMERCADO!AH41</f>
        <v>2626.6240000000003</v>
      </c>
      <c r="C29" s="43">
        <f>MODELO!AH41</f>
        <v>362.83520000000004</v>
      </c>
      <c r="D29" s="43">
        <f>EXQUISITECES!AH41</f>
        <v>375.20000000000005</v>
      </c>
      <c r="E29" s="43">
        <f>HOYADA!AH41</f>
        <v>70.739199999999997</v>
      </c>
      <c r="F29" s="43">
        <f>FARMASTOP!AH41</f>
        <v>71.859200000000001</v>
      </c>
      <c r="G29" s="43">
        <f>BOCAS!AH41</f>
        <v>45.9</v>
      </c>
      <c r="H29" s="43">
        <f>LAGUNETICA!AH41</f>
        <v>127.232</v>
      </c>
      <c r="I29" s="43">
        <f>SANANTONIO!AH41</f>
        <v>0</v>
      </c>
      <c r="J29" s="43">
        <f t="shared" si="0"/>
        <v>3680.3896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586.29999999999995</v>
      </c>
      <c r="C34" s="43">
        <f>MODELO!AH46</f>
        <v>80.989999999999995</v>
      </c>
      <c r="D34" s="43">
        <f>EXQUISITECES!AH46</f>
        <v>83.75</v>
      </c>
      <c r="E34" s="43">
        <f>HOYADA!AH46</f>
        <v>15.79</v>
      </c>
      <c r="F34" s="43">
        <f>FARMASTOP!AH46</f>
        <v>16.04</v>
      </c>
      <c r="G34" s="43">
        <f>BOCAS!AH46</f>
        <v>10</v>
      </c>
      <c r="H34" s="43">
        <f>LAGUNETICA!AH46</f>
        <v>28.4</v>
      </c>
      <c r="I34" s="43">
        <f>SANANTONIO!AH46</f>
        <v>0</v>
      </c>
      <c r="J34" s="43">
        <f t="shared" si="0"/>
        <v>821.26999999999987</v>
      </c>
    </row>
    <row r="35" spans="1:10" x14ac:dyDescent="0.25">
      <c r="A35" s="48" t="s">
        <v>48</v>
      </c>
      <c r="B35" s="43">
        <f>AUTOMERCADO!AH47</f>
        <v>2626.6240000000003</v>
      </c>
      <c r="C35" s="43">
        <f>MODELO!AH47</f>
        <v>362.83520000000004</v>
      </c>
      <c r="D35" s="43">
        <f>EXQUISITECES!AH47</f>
        <v>375.20000000000005</v>
      </c>
      <c r="E35" s="43">
        <f>HOYADA!AH47</f>
        <v>70.739199999999997</v>
      </c>
      <c r="F35" s="43">
        <f>FARMASTOP!AH47</f>
        <v>71.859200000000001</v>
      </c>
      <c r="G35" s="43">
        <f>BOCAS!AH47</f>
        <v>45.9</v>
      </c>
      <c r="H35" s="43">
        <f>LAGUNETICA!AH47</f>
        <v>127.232</v>
      </c>
      <c r="I35" s="43">
        <f>SANANTONIO!AH47</f>
        <v>0</v>
      </c>
      <c r="J35" s="43">
        <f t="shared" si="0"/>
        <v>3680.3896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18234.030000000002</v>
      </c>
      <c r="C37" s="43">
        <f>MODELO!AH49</f>
        <v>7423.09</v>
      </c>
      <c r="D37" s="43">
        <f>EXQUISITECES!AH49</f>
        <v>4037.26</v>
      </c>
      <c r="E37" s="43">
        <f>HOYADA!AH49</f>
        <v>3440.9900000000002</v>
      </c>
      <c r="F37" s="43">
        <f>FARMASTOP!AH49</f>
        <v>1019.68</v>
      </c>
      <c r="G37" s="43">
        <f>BOCAS!AH49</f>
        <v>1871.72</v>
      </c>
      <c r="H37" s="43">
        <f>LAGUNETICA!AH49</f>
        <v>0</v>
      </c>
      <c r="I37" s="43">
        <f>SANANTONIO!AH49</f>
        <v>0</v>
      </c>
      <c r="J37" s="43">
        <f t="shared" si="0"/>
        <v>36026.770000000004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360.12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360.12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3466.75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5485.05</v>
      </c>
      <c r="I40" s="43">
        <f>SANANTONIO!AH52</f>
        <v>0</v>
      </c>
      <c r="J40" s="43">
        <f t="shared" si="0"/>
        <v>8951.7999999999993</v>
      </c>
    </row>
    <row r="41" spans="1:10" x14ac:dyDescent="0.25">
      <c r="A41" s="74" t="s">
        <v>18</v>
      </c>
      <c r="B41" s="43">
        <f>AUTOMERCADO!AH53</f>
        <v>2764.7400000000002</v>
      </c>
      <c r="C41" s="43">
        <f>MODELO!AH53</f>
        <v>3083.7799999999997</v>
      </c>
      <c r="D41" s="43">
        <f>EXQUISITECES!AH53</f>
        <v>1133.31</v>
      </c>
      <c r="E41" s="43">
        <f>HOYADA!AH53</f>
        <v>3436.5600000000004</v>
      </c>
      <c r="F41" s="43">
        <f>FARMASTOP!AH53</f>
        <v>67.19</v>
      </c>
      <c r="G41" s="43">
        <f>BOCAS!AH53</f>
        <v>146.89000000000001</v>
      </c>
      <c r="H41" s="43">
        <f>LAGUNETICA!AH53</f>
        <v>2837.37</v>
      </c>
      <c r="I41" s="43">
        <f>SANANTONIO!AH53</f>
        <v>0</v>
      </c>
      <c r="J41" s="43">
        <f t="shared" si="0"/>
        <v>13469.84</v>
      </c>
    </row>
    <row r="42" spans="1:10" x14ac:dyDescent="0.25">
      <c r="A42" s="74" t="s">
        <v>114</v>
      </c>
      <c r="B42" s="43">
        <f>AUTOMERCADO!AH54</f>
        <v>4.05</v>
      </c>
      <c r="C42" s="43">
        <f>MODELO!AH54</f>
        <v>92.929999999999993</v>
      </c>
      <c r="D42" s="43">
        <f>EXQUISITECES!AH54</f>
        <v>23.5</v>
      </c>
      <c r="E42" s="43">
        <f>HOYADA!AH54</f>
        <v>0</v>
      </c>
      <c r="F42" s="43">
        <f>FARMASTOP!AH54</f>
        <v>15.37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135.85</v>
      </c>
    </row>
    <row r="43" spans="1:10" x14ac:dyDescent="0.25">
      <c r="A43" s="74" t="s">
        <v>52</v>
      </c>
      <c r="B43" s="43">
        <f>AUTOMERCADO!AH55</f>
        <v>1561.62</v>
      </c>
      <c r="C43" s="43">
        <f>MODELO!AH55</f>
        <v>325.93</v>
      </c>
      <c r="D43" s="43">
        <f>EXQUISITECES!AH55</f>
        <v>13.04</v>
      </c>
      <c r="E43" s="43">
        <f>HOYADA!AH55</f>
        <v>98.66</v>
      </c>
      <c r="F43" s="43">
        <f>FARMASTOP!AH55</f>
        <v>81.75</v>
      </c>
      <c r="G43" s="43">
        <f>BOCAS!AH55</f>
        <v>21.17</v>
      </c>
      <c r="H43" s="43">
        <f>LAGUNETICA!AH55</f>
        <v>0</v>
      </c>
      <c r="I43" s="43">
        <f>SANANTONIO!AH55</f>
        <v>0</v>
      </c>
      <c r="J43" s="43">
        <f t="shared" si="0"/>
        <v>2102.17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0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0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43.91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43.91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16.2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16.2</v>
      </c>
    </row>
    <row r="52" spans="1:10" x14ac:dyDescent="0.25">
      <c r="A52" s="51" t="s">
        <v>92</v>
      </c>
      <c r="B52" s="75">
        <f>AUTOMERCADO!AH64</f>
        <v>49765.479199999994</v>
      </c>
      <c r="C52" s="75">
        <f>MODELO!AH64</f>
        <v>26708.798799999997</v>
      </c>
      <c r="D52" s="75">
        <f>EXQUISITECES!AH64</f>
        <v>9879.6764000000003</v>
      </c>
      <c r="E52" s="75">
        <f>HOYADA!AH64</f>
        <v>9822.3691999999992</v>
      </c>
      <c r="F52" s="75">
        <f>FARMASTOP!AH64</f>
        <v>1969.4492</v>
      </c>
      <c r="G52" s="75">
        <f>BOCAS!AH64</f>
        <v>4988.2000000000007</v>
      </c>
      <c r="H52" s="75">
        <f>LAGUNETICA!AH64</f>
        <v>13581.412000000004</v>
      </c>
      <c r="I52" s="75">
        <f>SANANTONIO!AH64</f>
        <v>0</v>
      </c>
      <c r="J52" s="75">
        <f t="shared" si="0"/>
        <v>116715.3848</v>
      </c>
    </row>
    <row r="53" spans="1:10" x14ac:dyDescent="0.25">
      <c r="A53" s="56" t="s">
        <v>3</v>
      </c>
      <c r="B53" s="43">
        <f>B2</f>
        <v>49638.55</v>
      </c>
      <c r="C53" s="43">
        <f t="shared" ref="C53:I53" si="1">C2</f>
        <v>26405.53</v>
      </c>
      <c r="D53" s="43">
        <f t="shared" si="1"/>
        <v>9707.0500000000011</v>
      </c>
      <c r="E53" s="43">
        <f t="shared" si="1"/>
        <v>9848.1999999999989</v>
      </c>
      <c r="F53" s="43">
        <f t="shared" si="1"/>
        <v>1914.56</v>
      </c>
      <c r="G53" s="43">
        <f t="shared" si="1"/>
        <v>4976.7300000000005</v>
      </c>
      <c r="H53" s="43">
        <f t="shared" si="1"/>
        <v>13561.960000000001</v>
      </c>
      <c r="I53" s="43">
        <f t="shared" si="1"/>
        <v>0</v>
      </c>
      <c r="J53" s="43">
        <f>J2</f>
        <v>116052.58</v>
      </c>
    </row>
    <row r="54" spans="1:10" x14ac:dyDescent="0.25">
      <c r="A54" s="58" t="s">
        <v>95</v>
      </c>
      <c r="B54" s="43">
        <f>+B52-B53</f>
        <v>126.9291999999914</v>
      </c>
      <c r="C54" s="43">
        <f t="shared" ref="C54:I54" si="2">+C52-C53</f>
        <v>303.26879999999801</v>
      </c>
      <c r="D54" s="43">
        <f t="shared" si="2"/>
        <v>172.62639999999919</v>
      </c>
      <c r="E54" s="43">
        <f t="shared" si="2"/>
        <v>-25.830799999999726</v>
      </c>
      <c r="F54" s="43">
        <f t="shared" si="2"/>
        <v>54.889200000000073</v>
      </c>
      <c r="G54" s="43">
        <f t="shared" si="2"/>
        <v>11.470000000000255</v>
      </c>
      <c r="H54" s="43">
        <f t="shared" si="2"/>
        <v>19.452000000002954</v>
      </c>
      <c r="I54" s="43">
        <f t="shared" si="2"/>
        <v>0</v>
      </c>
      <c r="J54" s="43">
        <f>+J52-J53</f>
        <v>662.80479999999807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3" activePane="bottomRight" state="frozen"/>
      <selection pane="topRight" activeCell="B1" sqref="B1"/>
      <selection pane="bottomLeft" activeCell="A5" sqref="A5"/>
      <selection pane="bottomRight" activeCell="B70" sqref="B70:X7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44603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4.4800000000000004</v>
      </c>
      <c r="C8" s="1" t="s">
        <v>38</v>
      </c>
      <c r="D8" s="2">
        <v>4.4800000000000004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63</v>
      </c>
      <c r="H11" s="5" t="s">
        <v>65</v>
      </c>
      <c r="I11" s="5" t="s">
        <v>67</v>
      </c>
      <c r="J11" s="5" t="s">
        <v>69</v>
      </c>
      <c r="K11" s="5" t="s">
        <v>75</v>
      </c>
      <c r="L11" s="5" t="s">
        <v>54</v>
      </c>
      <c r="M11" s="5" t="s">
        <v>56</v>
      </c>
      <c r="N11" s="5" t="s">
        <v>58</v>
      </c>
      <c r="O11" s="5" t="s">
        <v>60</v>
      </c>
      <c r="P11" s="5" t="s">
        <v>62</v>
      </c>
      <c r="Q11" s="5" t="s">
        <v>64</v>
      </c>
      <c r="R11" s="5" t="s">
        <v>66</v>
      </c>
      <c r="S11" s="5" t="s">
        <v>68</v>
      </c>
      <c r="T11" s="5" t="s">
        <v>70</v>
      </c>
      <c r="U11" s="5" t="s">
        <v>72</v>
      </c>
      <c r="V11" s="5" t="s">
        <v>76</v>
      </c>
      <c r="W11" s="5" t="s">
        <v>80</v>
      </c>
      <c r="X11" s="5" t="s">
        <v>80</v>
      </c>
      <c r="Y11" s="5" t="s">
        <v>82</v>
      </c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2591.6</v>
      </c>
      <c r="C12" s="26">
        <v>2651.57</v>
      </c>
      <c r="D12" s="26">
        <v>2054.65</v>
      </c>
      <c r="E12" s="26">
        <v>2618.5500000000002</v>
      </c>
      <c r="F12" s="26">
        <v>1488.82</v>
      </c>
      <c r="G12" s="26">
        <v>629.62</v>
      </c>
      <c r="H12" s="26">
        <v>1757.85</v>
      </c>
      <c r="I12" s="26">
        <v>686.04</v>
      </c>
      <c r="J12" s="26">
        <v>287.10000000000002</v>
      </c>
      <c r="K12" s="26">
        <v>67.510000000000005</v>
      </c>
      <c r="L12" s="26">
        <v>1628.53</v>
      </c>
      <c r="M12" s="26">
        <v>2894.63</v>
      </c>
      <c r="N12" s="26">
        <v>2293.25</v>
      </c>
      <c r="O12" s="26">
        <v>4281.84</v>
      </c>
      <c r="P12" s="26">
        <v>5937.27</v>
      </c>
      <c r="Q12" s="26">
        <v>4129.84</v>
      </c>
      <c r="R12" s="26">
        <v>3676.41</v>
      </c>
      <c r="S12" s="26">
        <v>4835.0200000000004</v>
      </c>
      <c r="T12" s="26">
        <v>86.36</v>
      </c>
      <c r="U12" s="26">
        <v>2296.33</v>
      </c>
      <c r="V12" s="26">
        <v>417.99</v>
      </c>
      <c r="W12" s="26">
        <v>319</v>
      </c>
      <c r="X12" s="26">
        <v>354.75</v>
      </c>
      <c r="Y12" s="26">
        <v>1654.02</v>
      </c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49638.55</v>
      </c>
      <c r="AI12" s="26">
        <v>49611.81</v>
      </c>
      <c r="AJ12" s="69">
        <f>+AI12-AH12</f>
        <v>-26.740000000005239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 t="s">
        <v>146</v>
      </c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102</v>
      </c>
      <c r="C15" s="23"/>
      <c r="D15" s="23">
        <v>97.5</v>
      </c>
      <c r="E15" s="23">
        <v>69.5</v>
      </c>
      <c r="F15" s="23"/>
      <c r="G15" s="23"/>
      <c r="H15" s="23">
        <v>14.7</v>
      </c>
      <c r="I15" s="23"/>
      <c r="J15" s="23"/>
      <c r="K15" s="23">
        <v>5.5</v>
      </c>
      <c r="L15" s="23">
        <v>57.5</v>
      </c>
      <c r="M15" s="23"/>
      <c r="N15" s="23"/>
      <c r="O15" s="23">
        <v>29.5</v>
      </c>
      <c r="P15" s="23">
        <v>96</v>
      </c>
      <c r="Q15" s="23"/>
      <c r="R15" s="23"/>
      <c r="S15" s="23">
        <v>44.5</v>
      </c>
      <c r="T15" s="23"/>
      <c r="U15" s="23">
        <v>120.5</v>
      </c>
      <c r="V15" s="23">
        <v>26</v>
      </c>
      <c r="W15" s="23">
        <v>85.5</v>
      </c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748.7</v>
      </c>
    </row>
    <row r="16" spans="1:36" s="32" customFormat="1" x14ac:dyDescent="0.25">
      <c r="A16" s="30" t="s">
        <v>20</v>
      </c>
      <c r="B16" s="31">
        <v>412</v>
      </c>
      <c r="C16" s="31">
        <v>135</v>
      </c>
      <c r="D16" s="31">
        <v>107</v>
      </c>
      <c r="E16" s="31">
        <v>204</v>
      </c>
      <c r="F16" s="31">
        <v>157</v>
      </c>
      <c r="G16" s="31">
        <v>36</v>
      </c>
      <c r="H16" s="31">
        <v>77</v>
      </c>
      <c r="I16" s="31">
        <v>105</v>
      </c>
      <c r="J16" s="31">
        <v>24</v>
      </c>
      <c r="K16" s="31">
        <v>11</v>
      </c>
      <c r="L16" s="31">
        <v>212</v>
      </c>
      <c r="M16" s="31">
        <v>325</v>
      </c>
      <c r="N16" s="31">
        <v>235</v>
      </c>
      <c r="O16" s="31">
        <v>256</v>
      </c>
      <c r="P16" s="31">
        <v>468</v>
      </c>
      <c r="Q16" s="31">
        <v>661</v>
      </c>
      <c r="R16" s="31">
        <v>276</v>
      </c>
      <c r="S16" s="31">
        <v>264</v>
      </c>
      <c r="T16" s="31">
        <v>10</v>
      </c>
      <c r="U16" s="31">
        <v>283</v>
      </c>
      <c r="V16" s="31">
        <v>23</v>
      </c>
      <c r="W16" s="31">
        <v>32</v>
      </c>
      <c r="X16" s="31">
        <v>15</v>
      </c>
      <c r="Y16" s="31">
        <v>331</v>
      </c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4659</v>
      </c>
      <c r="AJ16" s="70"/>
    </row>
    <row r="17" spans="1:36" s="47" customFormat="1" x14ac:dyDescent="0.25">
      <c r="A17" s="46" t="s">
        <v>27</v>
      </c>
      <c r="B17" s="22">
        <f>B16*$B$8</f>
        <v>1845.7600000000002</v>
      </c>
      <c r="C17" s="22">
        <f>C16*$B$8</f>
        <v>604.80000000000007</v>
      </c>
      <c r="D17" s="22">
        <f t="shared" ref="D17:L17" si="2">D16*$B$8</f>
        <v>479.36000000000007</v>
      </c>
      <c r="E17" s="22">
        <f t="shared" si="2"/>
        <v>913.92000000000007</v>
      </c>
      <c r="F17" s="22">
        <f t="shared" si="2"/>
        <v>703.36</v>
      </c>
      <c r="G17" s="22">
        <f t="shared" si="2"/>
        <v>161.28000000000003</v>
      </c>
      <c r="H17" s="22">
        <f t="shared" si="2"/>
        <v>344.96000000000004</v>
      </c>
      <c r="I17" s="22">
        <f t="shared" si="2"/>
        <v>470.40000000000003</v>
      </c>
      <c r="J17" s="22">
        <f t="shared" si="2"/>
        <v>107.52000000000001</v>
      </c>
      <c r="K17" s="22">
        <f t="shared" si="2"/>
        <v>49.28</v>
      </c>
      <c r="L17" s="22">
        <f t="shared" si="2"/>
        <v>949.7600000000001</v>
      </c>
      <c r="M17" s="22">
        <f t="shared" ref="M17:R17" si="3">M16*$B$8</f>
        <v>1456.0000000000002</v>
      </c>
      <c r="N17" s="22">
        <f t="shared" si="3"/>
        <v>1052.8000000000002</v>
      </c>
      <c r="O17" s="22">
        <f t="shared" si="3"/>
        <v>1146.8800000000001</v>
      </c>
      <c r="P17" s="22">
        <f t="shared" si="3"/>
        <v>2096.6400000000003</v>
      </c>
      <c r="Q17" s="22">
        <f t="shared" si="3"/>
        <v>2961.28</v>
      </c>
      <c r="R17" s="22">
        <f t="shared" si="3"/>
        <v>1236.48</v>
      </c>
      <c r="S17" s="22">
        <f t="shared" ref="S17:AG17" si="4">S16*$B$8</f>
        <v>1182.72</v>
      </c>
      <c r="T17" s="22">
        <f t="shared" si="4"/>
        <v>44.800000000000004</v>
      </c>
      <c r="U17" s="22">
        <f t="shared" si="4"/>
        <v>1267.8400000000001</v>
      </c>
      <c r="V17" s="22">
        <f t="shared" si="4"/>
        <v>103.04</v>
      </c>
      <c r="W17" s="22">
        <f t="shared" si="4"/>
        <v>143.36000000000001</v>
      </c>
      <c r="X17" s="22">
        <f t="shared" si="4"/>
        <v>67.2</v>
      </c>
      <c r="Y17" s="22">
        <f t="shared" si="4"/>
        <v>1482.88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20872.320000000007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412</v>
      </c>
      <c r="C22" s="20">
        <f t="shared" ref="C22:L22" si="11">+C16+C18+C20</f>
        <v>135</v>
      </c>
      <c r="D22" s="20">
        <f t="shared" si="11"/>
        <v>107</v>
      </c>
      <c r="E22" s="20">
        <f t="shared" si="11"/>
        <v>204</v>
      </c>
      <c r="F22" s="20">
        <f t="shared" si="11"/>
        <v>157</v>
      </c>
      <c r="G22" s="20">
        <f t="shared" si="11"/>
        <v>36</v>
      </c>
      <c r="H22" s="20">
        <f t="shared" si="11"/>
        <v>77</v>
      </c>
      <c r="I22" s="20">
        <f t="shared" si="11"/>
        <v>105</v>
      </c>
      <c r="J22" s="20">
        <f t="shared" si="11"/>
        <v>24</v>
      </c>
      <c r="K22" s="20">
        <f t="shared" si="11"/>
        <v>11</v>
      </c>
      <c r="L22" s="20">
        <f t="shared" si="11"/>
        <v>212</v>
      </c>
      <c r="M22" s="20">
        <f t="shared" ref="M22:S22" si="12">+M16+M18+M20</f>
        <v>325</v>
      </c>
      <c r="N22" s="20">
        <f t="shared" si="12"/>
        <v>235</v>
      </c>
      <c r="O22" s="20">
        <f t="shared" si="12"/>
        <v>256</v>
      </c>
      <c r="P22" s="20">
        <f t="shared" si="12"/>
        <v>468</v>
      </c>
      <c r="Q22" s="20">
        <f t="shared" si="12"/>
        <v>661</v>
      </c>
      <c r="R22" s="20">
        <f t="shared" si="12"/>
        <v>276</v>
      </c>
      <c r="S22" s="20">
        <f t="shared" si="12"/>
        <v>264</v>
      </c>
      <c r="T22" s="20">
        <f t="shared" ref="T22:AG22" si="13">+T16+T18+T20</f>
        <v>10</v>
      </c>
      <c r="U22" s="20">
        <f t="shared" si="13"/>
        <v>283</v>
      </c>
      <c r="V22" s="20">
        <f t="shared" si="13"/>
        <v>23</v>
      </c>
      <c r="W22" s="20">
        <f t="shared" si="13"/>
        <v>32</v>
      </c>
      <c r="X22" s="20">
        <f t="shared" si="13"/>
        <v>15</v>
      </c>
      <c r="Y22" s="20">
        <f t="shared" si="13"/>
        <v>331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4659</v>
      </c>
    </row>
    <row r="23" spans="1:36" s="47" customFormat="1" x14ac:dyDescent="0.25">
      <c r="A23" s="48" t="s">
        <v>26</v>
      </c>
      <c r="B23" s="19">
        <f>+B17+B19+B21</f>
        <v>1845.7600000000002</v>
      </c>
      <c r="C23" s="19">
        <f t="shared" ref="C23:L23" si="14">+C17+C19+C21</f>
        <v>604.80000000000007</v>
      </c>
      <c r="D23" s="19">
        <f t="shared" si="14"/>
        <v>479.36000000000007</v>
      </c>
      <c r="E23" s="19">
        <f t="shared" si="14"/>
        <v>913.92000000000007</v>
      </c>
      <c r="F23" s="19">
        <f t="shared" si="14"/>
        <v>703.36</v>
      </c>
      <c r="G23" s="19">
        <f t="shared" si="14"/>
        <v>161.28000000000003</v>
      </c>
      <c r="H23" s="19">
        <f t="shared" si="14"/>
        <v>344.96000000000004</v>
      </c>
      <c r="I23" s="19">
        <f t="shared" si="14"/>
        <v>470.40000000000003</v>
      </c>
      <c r="J23" s="19">
        <f t="shared" si="14"/>
        <v>107.52000000000001</v>
      </c>
      <c r="K23" s="19">
        <f t="shared" si="14"/>
        <v>49.28</v>
      </c>
      <c r="L23" s="19">
        <f t="shared" si="14"/>
        <v>949.7600000000001</v>
      </c>
      <c r="M23" s="19">
        <f t="shared" ref="M23:S23" si="15">+M17+M19+M21</f>
        <v>1456.0000000000002</v>
      </c>
      <c r="N23" s="19">
        <f t="shared" si="15"/>
        <v>1052.8000000000002</v>
      </c>
      <c r="O23" s="19">
        <f t="shared" si="15"/>
        <v>1146.8800000000001</v>
      </c>
      <c r="P23" s="19">
        <f t="shared" si="15"/>
        <v>2096.6400000000003</v>
      </c>
      <c r="Q23" s="19">
        <f t="shared" si="15"/>
        <v>2961.28</v>
      </c>
      <c r="R23" s="19">
        <f t="shared" si="15"/>
        <v>1236.48</v>
      </c>
      <c r="S23" s="19">
        <f t="shared" si="15"/>
        <v>1182.72</v>
      </c>
      <c r="T23" s="19">
        <f t="shared" ref="T23:AG23" si="16">+T17+T19+T21</f>
        <v>44.800000000000004</v>
      </c>
      <c r="U23" s="19">
        <f t="shared" si="16"/>
        <v>1267.8400000000001</v>
      </c>
      <c r="V23" s="19">
        <f t="shared" si="16"/>
        <v>103.04</v>
      </c>
      <c r="W23" s="19">
        <f t="shared" si="16"/>
        <v>143.36000000000001</v>
      </c>
      <c r="X23" s="19">
        <f t="shared" si="16"/>
        <v>67.2</v>
      </c>
      <c r="Y23" s="19">
        <f t="shared" si="16"/>
        <v>1482.88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20872.320000000007</v>
      </c>
    </row>
    <row r="24" spans="1:36" x14ac:dyDescent="0.25">
      <c r="A24" s="13" t="s">
        <v>28</v>
      </c>
      <c r="B24" s="34"/>
      <c r="C24" s="34"/>
      <c r="D24" s="34">
        <v>8</v>
      </c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>
        <v>5</v>
      </c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13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35.840000000000003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22.400000000000002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58.240000000000009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8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5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13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35.840000000000003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22.400000000000002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58.240000000000009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>
        <v>34.83</v>
      </c>
      <c r="O32" s="37"/>
      <c r="P32" s="37">
        <v>28.74</v>
      </c>
      <c r="Q32" s="37"/>
      <c r="R32" s="37"/>
      <c r="S32" s="37">
        <v>498.67</v>
      </c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562.24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0</v>
      </c>
      <c r="D33" s="22">
        <f t="shared" si="30"/>
        <v>0</v>
      </c>
      <c r="E33" s="22">
        <f t="shared" si="30"/>
        <v>0</v>
      </c>
      <c r="F33" s="22">
        <f t="shared" si="30"/>
        <v>0</v>
      </c>
      <c r="G33" s="22">
        <f t="shared" si="30"/>
        <v>0</v>
      </c>
      <c r="H33" s="22">
        <f t="shared" si="30"/>
        <v>0</v>
      </c>
      <c r="I33" s="22">
        <f t="shared" si="30"/>
        <v>0</v>
      </c>
      <c r="J33" s="22">
        <f t="shared" si="30"/>
        <v>0</v>
      </c>
      <c r="K33" s="22">
        <f t="shared" si="30"/>
        <v>0</v>
      </c>
      <c r="L33" s="22">
        <f t="shared" si="30"/>
        <v>0</v>
      </c>
      <c r="M33" s="22">
        <f t="shared" ref="M33:R33" si="31">M32*$B$8</f>
        <v>0</v>
      </c>
      <c r="N33" s="22">
        <f t="shared" si="31"/>
        <v>156.0384</v>
      </c>
      <c r="O33" s="22">
        <f t="shared" si="31"/>
        <v>0</v>
      </c>
      <c r="P33" s="22">
        <f t="shared" si="31"/>
        <v>128.7552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2234.0416000000005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2518.8352000000004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0</v>
      </c>
      <c r="D38" s="20">
        <f t="shared" si="39"/>
        <v>0</v>
      </c>
      <c r="E38" s="20">
        <f t="shared" si="39"/>
        <v>0</v>
      </c>
      <c r="F38" s="20">
        <f t="shared" si="39"/>
        <v>0</v>
      </c>
      <c r="G38" s="20">
        <f t="shared" si="39"/>
        <v>0</v>
      </c>
      <c r="H38" s="20">
        <f t="shared" si="39"/>
        <v>0</v>
      </c>
      <c r="I38" s="20">
        <f t="shared" si="39"/>
        <v>0</v>
      </c>
      <c r="J38" s="20">
        <f t="shared" si="39"/>
        <v>0</v>
      </c>
      <c r="K38" s="20">
        <f t="shared" si="39"/>
        <v>0</v>
      </c>
      <c r="L38" s="20">
        <f t="shared" si="39"/>
        <v>0</v>
      </c>
      <c r="M38" s="20">
        <f t="shared" ref="M38:S38" si="40">+M32+M34+M36</f>
        <v>0</v>
      </c>
      <c r="N38" s="20">
        <f t="shared" si="40"/>
        <v>34.83</v>
      </c>
      <c r="O38" s="20">
        <f t="shared" si="40"/>
        <v>0</v>
      </c>
      <c r="P38" s="20">
        <f t="shared" si="40"/>
        <v>28.74</v>
      </c>
      <c r="Q38" s="20">
        <f t="shared" si="40"/>
        <v>0</v>
      </c>
      <c r="R38" s="20">
        <f t="shared" si="40"/>
        <v>0</v>
      </c>
      <c r="S38" s="20">
        <f t="shared" si="40"/>
        <v>498.67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562.24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0</v>
      </c>
      <c r="D39" s="19">
        <f t="shared" si="42"/>
        <v>0</v>
      </c>
      <c r="E39" s="19">
        <f t="shared" si="42"/>
        <v>0</v>
      </c>
      <c r="F39" s="19">
        <f t="shared" si="42"/>
        <v>0</v>
      </c>
      <c r="G39" s="19">
        <f t="shared" si="42"/>
        <v>0</v>
      </c>
      <c r="H39" s="19">
        <f t="shared" si="42"/>
        <v>0</v>
      </c>
      <c r="I39" s="19">
        <f t="shared" si="42"/>
        <v>0</v>
      </c>
      <c r="J39" s="19">
        <f t="shared" si="42"/>
        <v>0</v>
      </c>
      <c r="K39" s="19">
        <f t="shared" si="42"/>
        <v>0</v>
      </c>
      <c r="L39" s="19">
        <f t="shared" si="42"/>
        <v>0</v>
      </c>
      <c r="M39" s="19">
        <f t="shared" ref="M39:S39" si="43">+M33+M35+M37</f>
        <v>0</v>
      </c>
      <c r="N39" s="19">
        <f t="shared" si="43"/>
        <v>156.0384</v>
      </c>
      <c r="O39" s="19">
        <f t="shared" si="43"/>
        <v>0</v>
      </c>
      <c r="P39" s="19">
        <f t="shared" si="43"/>
        <v>128.7552</v>
      </c>
      <c r="Q39" s="19">
        <f t="shared" si="43"/>
        <v>0</v>
      </c>
      <c r="R39" s="19">
        <f t="shared" si="43"/>
        <v>0</v>
      </c>
      <c r="S39" s="19">
        <f t="shared" si="43"/>
        <v>2234.0416000000005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2518.8352000000004</v>
      </c>
    </row>
    <row r="40" spans="1:34" x14ac:dyDescent="0.25">
      <c r="A40" s="13" t="s">
        <v>43</v>
      </c>
      <c r="B40" s="36"/>
      <c r="C40" s="36">
        <v>66.11</v>
      </c>
      <c r="D40" s="36"/>
      <c r="E40" s="36"/>
      <c r="F40" s="36">
        <v>32.72</v>
      </c>
      <c r="G40" s="36">
        <v>46.64</v>
      </c>
      <c r="H40" s="36"/>
      <c r="I40" s="36"/>
      <c r="J40" s="36"/>
      <c r="K40" s="36"/>
      <c r="L40" s="36"/>
      <c r="M40" s="36"/>
      <c r="N40" s="36"/>
      <c r="O40" s="36"/>
      <c r="P40" s="36">
        <v>318.94</v>
      </c>
      <c r="Q40" s="36"/>
      <c r="R40" s="36">
        <v>11.46</v>
      </c>
      <c r="S40" s="36">
        <v>63.9</v>
      </c>
      <c r="T40" s="36"/>
      <c r="U40" s="36">
        <v>46.53</v>
      </c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586.29999999999995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296.17280000000005</v>
      </c>
      <c r="D41" s="22">
        <f t="shared" si="45"/>
        <v>0</v>
      </c>
      <c r="E41" s="22">
        <f t="shared" si="45"/>
        <v>0</v>
      </c>
      <c r="F41" s="22">
        <f t="shared" si="45"/>
        <v>146.5856</v>
      </c>
      <c r="G41" s="22">
        <f t="shared" si="45"/>
        <v>208.94720000000001</v>
      </c>
      <c r="H41" s="22">
        <f t="shared" si="45"/>
        <v>0</v>
      </c>
      <c r="I41" s="22">
        <f t="shared" si="45"/>
        <v>0</v>
      </c>
      <c r="J41" s="22">
        <f t="shared" si="45"/>
        <v>0</v>
      </c>
      <c r="K41" s="22">
        <f t="shared" si="45"/>
        <v>0</v>
      </c>
      <c r="L41" s="22">
        <f t="shared" si="45"/>
        <v>0</v>
      </c>
      <c r="M41" s="22">
        <f t="shared" ref="M41:R41" si="46">M40*$B$8</f>
        <v>0</v>
      </c>
      <c r="N41" s="22">
        <f t="shared" si="46"/>
        <v>0</v>
      </c>
      <c r="O41" s="22">
        <f t="shared" si="46"/>
        <v>0</v>
      </c>
      <c r="P41" s="22">
        <f t="shared" si="46"/>
        <v>1428.8512000000001</v>
      </c>
      <c r="Q41" s="22">
        <f t="shared" si="46"/>
        <v>0</v>
      </c>
      <c r="R41" s="22">
        <f t="shared" si="46"/>
        <v>51.340800000000009</v>
      </c>
      <c r="S41" s="22">
        <f t="shared" ref="S41:AG41" si="47">S40*$B$8</f>
        <v>286.27200000000005</v>
      </c>
      <c r="T41" s="22">
        <f t="shared" si="47"/>
        <v>0</v>
      </c>
      <c r="U41" s="22">
        <f t="shared" si="47"/>
        <v>208.45440000000002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2626.6240000000003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66.11</v>
      </c>
      <c r="D46" s="20">
        <f t="shared" si="54"/>
        <v>0</v>
      </c>
      <c r="E46" s="20">
        <f t="shared" si="54"/>
        <v>0</v>
      </c>
      <c r="F46" s="20">
        <f t="shared" si="54"/>
        <v>32.72</v>
      </c>
      <c r="G46" s="20">
        <f t="shared" si="54"/>
        <v>46.64</v>
      </c>
      <c r="H46" s="20">
        <f t="shared" si="54"/>
        <v>0</v>
      </c>
      <c r="I46" s="20">
        <f t="shared" si="54"/>
        <v>0</v>
      </c>
      <c r="J46" s="20">
        <f t="shared" si="54"/>
        <v>0</v>
      </c>
      <c r="K46" s="20">
        <f t="shared" si="54"/>
        <v>0</v>
      </c>
      <c r="L46" s="20">
        <f t="shared" si="54"/>
        <v>0</v>
      </c>
      <c r="M46" s="20">
        <f t="shared" ref="M46:S46" si="55">+M40+M42+M44</f>
        <v>0</v>
      </c>
      <c r="N46" s="20">
        <f t="shared" si="55"/>
        <v>0</v>
      </c>
      <c r="O46" s="20">
        <f t="shared" si="55"/>
        <v>0</v>
      </c>
      <c r="P46" s="20">
        <f t="shared" si="55"/>
        <v>318.94</v>
      </c>
      <c r="Q46" s="20">
        <f t="shared" si="55"/>
        <v>0</v>
      </c>
      <c r="R46" s="20">
        <f t="shared" si="55"/>
        <v>11.46</v>
      </c>
      <c r="S46" s="20">
        <f t="shared" si="55"/>
        <v>63.9</v>
      </c>
      <c r="T46" s="20">
        <f t="shared" ref="T46:AG46" si="56">+T40+T42+T44</f>
        <v>0</v>
      </c>
      <c r="U46" s="20">
        <f t="shared" si="56"/>
        <v>46.53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586.29999999999995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296.17280000000005</v>
      </c>
      <c r="D47" s="19">
        <f t="shared" si="57"/>
        <v>0</v>
      </c>
      <c r="E47" s="19">
        <f t="shared" si="57"/>
        <v>0</v>
      </c>
      <c r="F47" s="19">
        <f t="shared" si="57"/>
        <v>146.5856</v>
      </c>
      <c r="G47" s="19">
        <f t="shared" si="57"/>
        <v>208.94720000000001</v>
      </c>
      <c r="H47" s="19">
        <f t="shared" si="57"/>
        <v>0</v>
      </c>
      <c r="I47" s="19">
        <f t="shared" si="57"/>
        <v>0</v>
      </c>
      <c r="J47" s="19">
        <f t="shared" si="57"/>
        <v>0</v>
      </c>
      <c r="K47" s="19">
        <f t="shared" si="57"/>
        <v>0</v>
      </c>
      <c r="L47" s="19">
        <f t="shared" si="57"/>
        <v>0</v>
      </c>
      <c r="M47" s="19">
        <f t="shared" ref="M47:S47" si="58">+M41+M43+M45</f>
        <v>0</v>
      </c>
      <c r="N47" s="19">
        <f t="shared" si="58"/>
        <v>0</v>
      </c>
      <c r="O47" s="19">
        <f t="shared" si="58"/>
        <v>0</v>
      </c>
      <c r="P47" s="19">
        <f t="shared" si="58"/>
        <v>1428.8512000000001</v>
      </c>
      <c r="Q47" s="19">
        <f t="shared" si="58"/>
        <v>0</v>
      </c>
      <c r="R47" s="19">
        <f t="shared" si="58"/>
        <v>51.340800000000009</v>
      </c>
      <c r="S47" s="19">
        <f t="shared" si="58"/>
        <v>286.27200000000005</v>
      </c>
      <c r="T47" s="19">
        <f t="shared" ref="T47:AG47" si="59">+T41+T43+T45</f>
        <v>0</v>
      </c>
      <c r="U47" s="19">
        <f t="shared" si="59"/>
        <v>208.45440000000002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2626.6240000000003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442.78</v>
      </c>
      <c r="C49" s="44">
        <v>1512.51</v>
      </c>
      <c r="D49" s="44">
        <v>1238.2</v>
      </c>
      <c r="E49" s="44">
        <v>1027.8599999999999</v>
      </c>
      <c r="F49" s="44">
        <v>641.54</v>
      </c>
      <c r="G49" s="44">
        <v>262.27</v>
      </c>
      <c r="H49" s="44">
        <v>767.83</v>
      </c>
      <c r="I49" s="44">
        <v>214.52</v>
      </c>
      <c r="J49" s="44">
        <v>188.7</v>
      </c>
      <c r="K49" s="44">
        <v>12.96</v>
      </c>
      <c r="L49" s="44">
        <v>300.67</v>
      </c>
      <c r="M49" s="45">
        <v>1104.68</v>
      </c>
      <c r="N49" s="45">
        <v>582.09</v>
      </c>
      <c r="O49" s="45">
        <v>2415.6799999999998</v>
      </c>
      <c r="P49" s="45">
        <v>1861.38</v>
      </c>
      <c r="Q49" s="45">
        <v>1169.93</v>
      </c>
      <c r="R49" s="45">
        <v>2347.7600000000002</v>
      </c>
      <c r="S49" s="45">
        <v>988.93</v>
      </c>
      <c r="T49" s="45">
        <v>33.72</v>
      </c>
      <c r="U49" s="45">
        <v>701.93</v>
      </c>
      <c r="V49" s="45">
        <v>290.2</v>
      </c>
      <c r="W49" s="45"/>
      <c r="X49" s="45"/>
      <c r="Y49" s="45">
        <v>127.89</v>
      </c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18234.030000000002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>
        <v>153.93</v>
      </c>
      <c r="X51" s="45">
        <v>206.19</v>
      </c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360.12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152.71</v>
      </c>
      <c r="C53" s="44">
        <v>250.97</v>
      </c>
      <c r="D53" s="44">
        <v>211.93</v>
      </c>
      <c r="E53" s="44">
        <v>274.2</v>
      </c>
      <c r="F53" s="44"/>
      <c r="G53" s="44"/>
      <c r="H53" s="44"/>
      <c r="I53" s="44"/>
      <c r="J53" s="44"/>
      <c r="K53" s="44"/>
      <c r="L53" s="44">
        <v>316.68</v>
      </c>
      <c r="M53" s="45">
        <v>344.37</v>
      </c>
      <c r="N53" s="45">
        <v>520.16</v>
      </c>
      <c r="O53" s="45">
        <v>677.13</v>
      </c>
      <c r="P53" s="45"/>
      <c r="Q53" s="45"/>
      <c r="R53" s="45"/>
      <c r="S53" s="45"/>
      <c r="T53" s="45"/>
      <c r="U53" s="45"/>
      <c r="V53" s="45"/>
      <c r="W53" s="45">
        <v>12.09</v>
      </c>
      <c r="X53" s="45">
        <v>4.5</v>
      </c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2764.7400000000002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>
        <v>4.05</v>
      </c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4.05</v>
      </c>
    </row>
    <row r="55" spans="1:34" x14ac:dyDescent="0.25">
      <c r="A55" s="17" t="s">
        <v>52</v>
      </c>
      <c r="B55" s="44">
        <v>51.46</v>
      </c>
      <c r="C55" s="44"/>
      <c r="D55" s="44">
        <v>30.1</v>
      </c>
      <c r="E55" s="44">
        <v>299.16000000000003</v>
      </c>
      <c r="F55" s="44"/>
      <c r="G55" s="44"/>
      <c r="H55" s="44">
        <v>630.52</v>
      </c>
      <c r="I55" s="44">
        <v>11.18</v>
      </c>
      <c r="J55" s="44"/>
      <c r="K55" s="44"/>
      <c r="L55" s="44"/>
      <c r="M55" s="45"/>
      <c r="N55" s="45"/>
      <c r="O55" s="45">
        <v>16.09</v>
      </c>
      <c r="P55" s="45">
        <v>327.49</v>
      </c>
      <c r="Q55" s="45">
        <v>1.51</v>
      </c>
      <c r="R55" s="45">
        <v>63.3</v>
      </c>
      <c r="S55" s="45">
        <v>99.81</v>
      </c>
      <c r="T55" s="45"/>
      <c r="U55" s="45"/>
      <c r="V55" s="45"/>
      <c r="W55" s="45"/>
      <c r="X55" s="45"/>
      <c r="Y55" s="45">
        <v>31</v>
      </c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1561.62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>
        <v>16.2</v>
      </c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16.2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2594.71</v>
      </c>
      <c r="C64" s="53">
        <f t="shared" ref="C64:AG64" si="61">+C15+C23+C31+C39+C47+C48+C49+C50+C51+C52+C53+C54+C55+C56+C57+C58+C59+C60+C61+C62+C63</f>
        <v>2664.4528</v>
      </c>
      <c r="D64" s="53">
        <f t="shared" si="61"/>
        <v>2092.9299999999998</v>
      </c>
      <c r="E64" s="53">
        <f t="shared" si="61"/>
        <v>2584.64</v>
      </c>
      <c r="F64" s="53">
        <f t="shared" si="61"/>
        <v>1491.4856</v>
      </c>
      <c r="G64" s="53">
        <f t="shared" si="61"/>
        <v>632.49720000000002</v>
      </c>
      <c r="H64" s="53">
        <f t="shared" si="61"/>
        <v>1758.01</v>
      </c>
      <c r="I64" s="53">
        <f t="shared" si="61"/>
        <v>696.1</v>
      </c>
      <c r="J64" s="53">
        <f t="shared" si="61"/>
        <v>296.22000000000003</v>
      </c>
      <c r="K64" s="53">
        <f t="shared" si="61"/>
        <v>67.740000000000009</v>
      </c>
      <c r="L64" s="53">
        <f t="shared" si="61"/>
        <v>1624.6100000000001</v>
      </c>
      <c r="M64" s="53">
        <f t="shared" si="61"/>
        <v>2905.05</v>
      </c>
      <c r="N64" s="53">
        <f t="shared" si="61"/>
        <v>2311.0884000000001</v>
      </c>
      <c r="O64" s="53">
        <f t="shared" si="61"/>
        <v>4285.28</v>
      </c>
      <c r="P64" s="53">
        <f t="shared" si="61"/>
        <v>5939.1164000000008</v>
      </c>
      <c r="Q64" s="53">
        <f t="shared" si="61"/>
        <v>4132.72</v>
      </c>
      <c r="R64" s="53">
        <f t="shared" si="61"/>
        <v>3698.8808000000004</v>
      </c>
      <c r="S64" s="53">
        <f t="shared" si="61"/>
        <v>4836.2736000000014</v>
      </c>
      <c r="T64" s="53">
        <f t="shared" si="61"/>
        <v>100.92</v>
      </c>
      <c r="U64" s="53">
        <f t="shared" si="61"/>
        <v>2298.7244000000001</v>
      </c>
      <c r="V64" s="53">
        <f t="shared" si="61"/>
        <v>419.24</v>
      </c>
      <c r="W64" s="53">
        <f t="shared" si="61"/>
        <v>398.93</v>
      </c>
      <c r="X64" s="53">
        <f t="shared" si="61"/>
        <v>277.89</v>
      </c>
      <c r="Y64" s="53">
        <f t="shared" si="61"/>
        <v>1657.9700000000003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49765.479199999994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6" si="62">D11</f>
        <v>CAJA 3 D</v>
      </c>
      <c r="E66" s="55" t="str">
        <f t="shared" si="62"/>
        <v>CAJA 4 D</v>
      </c>
      <c r="F66" s="55" t="str">
        <f t="shared" si="62"/>
        <v>CAJA 5 D</v>
      </c>
      <c r="G66" s="55" t="str">
        <f t="shared" si="62"/>
        <v>CAJA 6 D</v>
      </c>
      <c r="H66" s="55" t="str">
        <f t="shared" si="62"/>
        <v>CAJA 7 D</v>
      </c>
      <c r="I66" s="55" t="str">
        <f t="shared" si="62"/>
        <v>CAJA 8 D</v>
      </c>
      <c r="J66" s="55" t="str">
        <f t="shared" si="62"/>
        <v>CAJA 9 D</v>
      </c>
      <c r="K66" s="55" t="str">
        <f t="shared" si="62"/>
        <v>CAJA 12 D</v>
      </c>
      <c r="L66" s="55" t="str">
        <f t="shared" si="62"/>
        <v>CAJA 1 N</v>
      </c>
      <c r="M66" s="55" t="str">
        <f t="shared" si="62"/>
        <v>CAJA 2 N</v>
      </c>
      <c r="N66" s="55" t="str">
        <f t="shared" si="62"/>
        <v>CAJA 3 N</v>
      </c>
      <c r="O66" s="55" t="str">
        <f t="shared" si="62"/>
        <v>CAJA 4 N</v>
      </c>
      <c r="P66" s="55" t="str">
        <f t="shared" si="62"/>
        <v>CAJA 5 N</v>
      </c>
      <c r="Q66" s="55" t="str">
        <f t="shared" si="62"/>
        <v>CAJA 6 N</v>
      </c>
      <c r="R66" s="55" t="str">
        <f t="shared" si="62"/>
        <v>CAJA 7 N</v>
      </c>
      <c r="S66" s="55" t="str">
        <f t="shared" si="62"/>
        <v>CAJA 8 N</v>
      </c>
      <c r="T66" s="55" t="str">
        <f t="shared" si="62"/>
        <v>CAJA 9 N</v>
      </c>
      <c r="U66" s="55" t="str">
        <f t="shared" si="62"/>
        <v>CAJA 10 N</v>
      </c>
      <c r="V66" s="55" t="str">
        <f t="shared" si="62"/>
        <v>CAJA 12 N</v>
      </c>
      <c r="W66" s="55" t="str">
        <f t="shared" si="62"/>
        <v>CAJA 14 N</v>
      </c>
      <c r="X66" s="55" t="str">
        <f t="shared" si="62"/>
        <v>CAJA 14 N</v>
      </c>
      <c r="Y66" s="55" t="str">
        <f t="shared" si="62"/>
        <v>CAJA 15 N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2591.6</v>
      </c>
      <c r="C67" s="57">
        <f t="shared" ref="C67:L67" si="63">C12</f>
        <v>2651.57</v>
      </c>
      <c r="D67" s="57">
        <f t="shared" si="63"/>
        <v>2054.65</v>
      </c>
      <c r="E67" s="57">
        <f t="shared" si="63"/>
        <v>2618.5500000000002</v>
      </c>
      <c r="F67" s="57">
        <f t="shared" si="63"/>
        <v>1488.82</v>
      </c>
      <c r="G67" s="57">
        <f t="shared" si="63"/>
        <v>629.62</v>
      </c>
      <c r="H67" s="57">
        <f t="shared" si="63"/>
        <v>1757.85</v>
      </c>
      <c r="I67" s="57">
        <f t="shared" si="63"/>
        <v>686.04</v>
      </c>
      <c r="J67" s="57">
        <f t="shared" si="63"/>
        <v>287.10000000000002</v>
      </c>
      <c r="K67" s="57">
        <f t="shared" si="63"/>
        <v>67.510000000000005</v>
      </c>
      <c r="L67" s="57">
        <f t="shared" si="63"/>
        <v>1628.53</v>
      </c>
      <c r="M67" s="57">
        <f t="shared" ref="M67:AG67" si="64">M12</f>
        <v>2894.63</v>
      </c>
      <c r="N67" s="57">
        <f t="shared" si="64"/>
        <v>2293.25</v>
      </c>
      <c r="O67" s="57">
        <f t="shared" si="64"/>
        <v>4281.84</v>
      </c>
      <c r="P67" s="57">
        <f t="shared" si="64"/>
        <v>5937.27</v>
      </c>
      <c r="Q67" s="57">
        <f t="shared" si="64"/>
        <v>4129.84</v>
      </c>
      <c r="R67" s="57">
        <f t="shared" si="64"/>
        <v>3676.41</v>
      </c>
      <c r="S67" s="57">
        <f t="shared" si="64"/>
        <v>4835.0200000000004</v>
      </c>
      <c r="T67" s="57">
        <f t="shared" si="64"/>
        <v>86.36</v>
      </c>
      <c r="U67" s="57">
        <f t="shared" si="64"/>
        <v>2296.33</v>
      </c>
      <c r="V67" s="57">
        <f t="shared" si="64"/>
        <v>417.99</v>
      </c>
      <c r="W67" s="57">
        <f t="shared" si="64"/>
        <v>319</v>
      </c>
      <c r="X67" s="57">
        <f t="shared" si="64"/>
        <v>354.75</v>
      </c>
      <c r="Y67" s="57">
        <f t="shared" si="64"/>
        <v>1654.02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49638.55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 t="e">
        <f t="shared" si="66"/>
        <v>#VALUE!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 t="e">
        <f>SUM(B68:AG68)</f>
        <v>#VALUE!</v>
      </c>
    </row>
    <row r="69" spans="1:34" s="47" customFormat="1" x14ac:dyDescent="0.25">
      <c r="A69" s="58" t="s">
        <v>94</v>
      </c>
      <c r="B69" s="59">
        <f>+B67+B68</f>
        <v>2591.6</v>
      </c>
      <c r="C69" s="59">
        <f t="shared" ref="C69:L69" si="67">+C67+C68</f>
        <v>2651.57</v>
      </c>
      <c r="D69" s="59">
        <f t="shared" si="67"/>
        <v>2054.65</v>
      </c>
      <c r="E69" s="59">
        <f t="shared" si="67"/>
        <v>2618.5500000000002</v>
      </c>
      <c r="F69" s="59">
        <f t="shared" si="67"/>
        <v>1488.82</v>
      </c>
      <c r="G69" s="59">
        <f t="shared" si="67"/>
        <v>629.62</v>
      </c>
      <c r="H69" s="59">
        <f t="shared" si="67"/>
        <v>1757.85</v>
      </c>
      <c r="I69" s="59">
        <f t="shared" si="67"/>
        <v>686.04</v>
      </c>
      <c r="J69" s="59">
        <f t="shared" si="67"/>
        <v>287.10000000000002</v>
      </c>
      <c r="K69" s="59">
        <f t="shared" si="67"/>
        <v>67.510000000000005</v>
      </c>
      <c r="L69" s="59">
        <f t="shared" si="67"/>
        <v>1628.53</v>
      </c>
      <c r="M69" s="59">
        <f t="shared" ref="M69:AG69" si="68">+M67+M68</f>
        <v>2894.63</v>
      </c>
      <c r="N69" s="59">
        <f t="shared" si="68"/>
        <v>2293.25</v>
      </c>
      <c r="O69" s="59">
        <f t="shared" si="68"/>
        <v>4281.84</v>
      </c>
      <c r="P69" s="59">
        <f t="shared" si="68"/>
        <v>5937.27</v>
      </c>
      <c r="Q69" s="59">
        <f t="shared" si="68"/>
        <v>4129.84</v>
      </c>
      <c r="R69" s="59">
        <f t="shared" si="68"/>
        <v>3676.41</v>
      </c>
      <c r="S69" s="59">
        <f t="shared" si="68"/>
        <v>4835.0200000000004</v>
      </c>
      <c r="T69" s="59">
        <f t="shared" si="68"/>
        <v>86.36</v>
      </c>
      <c r="U69" s="59">
        <f t="shared" si="68"/>
        <v>2296.33</v>
      </c>
      <c r="V69" s="59">
        <f t="shared" si="68"/>
        <v>417.99</v>
      </c>
      <c r="W69" s="59">
        <f t="shared" si="68"/>
        <v>319</v>
      </c>
      <c r="X69" s="59">
        <f t="shared" si="68"/>
        <v>354.75</v>
      </c>
      <c r="Y69" s="59" t="e">
        <f t="shared" si="68"/>
        <v>#VALUE!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 t="e">
        <f>SUM(B69:AG69)</f>
        <v>#VALUE!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3.1100000000001273</v>
      </c>
      <c r="C70" s="57">
        <f t="shared" si="69"/>
        <v>12.882799999999861</v>
      </c>
      <c r="D70" s="57">
        <f t="shared" si="69"/>
        <v>38.279999999999745</v>
      </c>
      <c r="E70" s="57">
        <f t="shared" si="69"/>
        <v>-33.910000000000309</v>
      </c>
      <c r="F70" s="57">
        <f t="shared" si="69"/>
        <v>2.6656000000000404</v>
      </c>
      <c r="G70" s="57">
        <f t="shared" si="69"/>
        <v>2.8772000000000162</v>
      </c>
      <c r="H70" s="57">
        <f t="shared" si="69"/>
        <v>0.16000000000008185</v>
      </c>
      <c r="I70" s="57">
        <f t="shared" si="69"/>
        <v>10.060000000000059</v>
      </c>
      <c r="J70" s="57">
        <f t="shared" si="69"/>
        <v>9.1200000000000045</v>
      </c>
      <c r="K70" s="57">
        <f t="shared" si="69"/>
        <v>0.23000000000000398</v>
      </c>
      <c r="L70" s="57">
        <f t="shared" si="69"/>
        <v>-3.9199999999998454</v>
      </c>
      <c r="M70" s="57">
        <f t="shared" ref="M70:AG70" si="70">+M64-M69</f>
        <v>10.420000000000073</v>
      </c>
      <c r="N70" s="57">
        <f t="shared" si="70"/>
        <v>17.838400000000092</v>
      </c>
      <c r="O70" s="57">
        <f t="shared" si="70"/>
        <v>3.4399999999995998</v>
      </c>
      <c r="P70" s="57">
        <f t="shared" si="70"/>
        <v>1.846400000000358</v>
      </c>
      <c r="Q70" s="57">
        <f t="shared" si="70"/>
        <v>2.8800000000001091</v>
      </c>
      <c r="R70" s="57">
        <f t="shared" si="70"/>
        <v>22.470800000000509</v>
      </c>
      <c r="S70" s="57">
        <f t="shared" si="70"/>
        <v>1.2536000000009153</v>
      </c>
      <c r="T70" s="57">
        <f t="shared" si="70"/>
        <v>14.560000000000002</v>
      </c>
      <c r="U70" s="57">
        <f t="shared" si="70"/>
        <v>2.3944000000001324</v>
      </c>
      <c r="V70" s="57">
        <f t="shared" si="70"/>
        <v>1.25</v>
      </c>
      <c r="W70" s="57">
        <f t="shared" si="70"/>
        <v>79.930000000000007</v>
      </c>
      <c r="X70" s="57">
        <f t="shared" si="70"/>
        <v>-76.860000000000014</v>
      </c>
      <c r="Y70" s="57" t="e">
        <f t="shared" si="70"/>
        <v>#VALUE!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 t="e">
        <f>SUM(B70:AG70)</f>
        <v>#VALUE!</v>
      </c>
    </row>
    <row r="71" spans="1:34" ht="101.25" customHeight="1" x14ac:dyDescent="0.25">
      <c r="A71" s="77" t="s">
        <v>96</v>
      </c>
      <c r="B71" s="14"/>
      <c r="C71" s="14" t="s">
        <v>121</v>
      </c>
      <c r="D71" s="14" t="s">
        <v>122</v>
      </c>
      <c r="E71" s="14" t="s">
        <v>123</v>
      </c>
      <c r="F71" s="14"/>
      <c r="G71" s="14"/>
      <c r="H71" s="14"/>
      <c r="I71" s="14" t="s">
        <v>124</v>
      </c>
      <c r="J71" s="14" t="s">
        <v>125</v>
      </c>
      <c r="K71" s="14"/>
      <c r="L71" s="14"/>
      <c r="M71" s="29" t="s">
        <v>133</v>
      </c>
      <c r="N71" s="29" t="s">
        <v>138</v>
      </c>
      <c r="O71" s="29" t="s">
        <v>139</v>
      </c>
      <c r="P71" s="29"/>
      <c r="Q71" s="29" t="s">
        <v>140</v>
      </c>
      <c r="R71" s="29" t="s">
        <v>141</v>
      </c>
      <c r="S71" s="29"/>
      <c r="T71" s="29" t="s">
        <v>142</v>
      </c>
      <c r="U71" s="29"/>
      <c r="V71" s="29"/>
      <c r="W71" s="29" t="s">
        <v>143</v>
      </c>
      <c r="X71" s="29" t="s">
        <v>144</v>
      </c>
      <c r="Y71" s="29" t="s">
        <v>145</v>
      </c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Y72" s="12" t="s">
        <v>147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disablePrompts="1"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70" sqref="C7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44603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4.4800000000000004</v>
      </c>
      <c r="C8" s="1" t="s">
        <v>38</v>
      </c>
      <c r="D8" s="2">
        <v>4.4800000000000004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57</v>
      </c>
      <c r="D11" s="5" t="s">
        <v>59</v>
      </c>
      <c r="E11" s="5" t="s">
        <v>61</v>
      </c>
      <c r="F11" s="5" t="s">
        <v>63</v>
      </c>
      <c r="G11" s="5" t="s">
        <v>63</v>
      </c>
      <c r="H11" s="5" t="s">
        <v>67</v>
      </c>
      <c r="I11" s="5" t="s">
        <v>69</v>
      </c>
      <c r="J11" s="5" t="s">
        <v>54</v>
      </c>
      <c r="K11" s="5" t="s">
        <v>58</v>
      </c>
      <c r="L11" s="5" t="s">
        <v>60</v>
      </c>
      <c r="M11" s="5" t="s">
        <v>64</v>
      </c>
      <c r="N11" s="5" t="s">
        <v>68</v>
      </c>
      <c r="O11" s="5" t="s">
        <v>70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1795.27</v>
      </c>
      <c r="C12" s="26">
        <v>1690.37</v>
      </c>
      <c r="D12" s="26">
        <v>1478.77</v>
      </c>
      <c r="E12" s="26">
        <v>975.12</v>
      </c>
      <c r="F12" s="26">
        <v>824.43</v>
      </c>
      <c r="G12" s="26">
        <v>608.08000000000004</v>
      </c>
      <c r="H12" s="26">
        <v>957.33</v>
      </c>
      <c r="I12" s="26">
        <v>743.37</v>
      </c>
      <c r="J12" s="26">
        <v>3173.15</v>
      </c>
      <c r="K12" s="26">
        <v>3309.17</v>
      </c>
      <c r="L12" s="26">
        <v>3137.08</v>
      </c>
      <c r="M12" s="26">
        <v>3486.55</v>
      </c>
      <c r="N12" s="26">
        <v>2002.38</v>
      </c>
      <c r="O12" s="26">
        <v>2224.46</v>
      </c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26405.53</v>
      </c>
      <c r="AI12" s="26">
        <v>26372.34</v>
      </c>
      <c r="AJ12" s="69">
        <f>+AI12-AH12</f>
        <v>-33.18999999999869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>
        <v>10</v>
      </c>
      <c r="G13" s="26"/>
      <c r="H13" s="26"/>
      <c r="I13" s="26"/>
      <c r="J13" s="26"/>
      <c r="K13" s="26">
        <v>0</v>
      </c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10</v>
      </c>
      <c r="AI13" s="26"/>
      <c r="AJ13" s="69">
        <f>+AI13-AH13</f>
        <v>-10</v>
      </c>
    </row>
    <row r="14" spans="1:36" ht="19.5" customHeight="1" x14ac:dyDescent="0.25">
      <c r="A14" s="25" t="s">
        <v>118</v>
      </c>
      <c r="B14" s="26"/>
      <c r="C14" s="26">
        <v>10</v>
      </c>
      <c r="D14" s="26">
        <v>15</v>
      </c>
      <c r="E14" s="26"/>
      <c r="F14" s="26">
        <v>6</v>
      </c>
      <c r="G14" s="26"/>
      <c r="H14" s="26"/>
      <c r="I14" s="26"/>
      <c r="J14" s="26">
        <v>10</v>
      </c>
      <c r="K14" s="26"/>
      <c r="L14" s="26">
        <v>20</v>
      </c>
      <c r="M14" s="26">
        <v>30</v>
      </c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91</v>
      </c>
      <c r="AI14" s="26"/>
      <c r="AJ14" s="69">
        <f>+AI14-AH14</f>
        <v>-91</v>
      </c>
    </row>
    <row r="15" spans="1:36" x14ac:dyDescent="0.25">
      <c r="A15" s="13" t="s">
        <v>0</v>
      </c>
      <c r="B15" s="23">
        <v>13.5</v>
      </c>
      <c r="C15" s="23">
        <v>31</v>
      </c>
      <c r="D15" s="23">
        <v>28.5</v>
      </c>
      <c r="E15" s="23">
        <v>60.5</v>
      </c>
      <c r="F15" s="23">
        <v>54.5</v>
      </c>
      <c r="G15" s="23">
        <v>12</v>
      </c>
      <c r="H15" s="23">
        <v>1</v>
      </c>
      <c r="I15" s="23">
        <v>5.5</v>
      </c>
      <c r="J15" s="23">
        <v>43</v>
      </c>
      <c r="K15" s="23"/>
      <c r="L15" s="23">
        <v>63.1</v>
      </c>
      <c r="M15" s="23">
        <v>12.5</v>
      </c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325.10000000000002</v>
      </c>
    </row>
    <row r="16" spans="1:36" s="32" customFormat="1" x14ac:dyDescent="0.25">
      <c r="A16" s="30" t="s">
        <v>20</v>
      </c>
      <c r="B16" s="31">
        <v>159</v>
      </c>
      <c r="C16" s="31">
        <v>147</v>
      </c>
      <c r="D16" s="31">
        <v>109</v>
      </c>
      <c r="E16" s="31">
        <v>58</v>
      </c>
      <c r="F16" s="31">
        <v>70</v>
      </c>
      <c r="G16" s="31">
        <v>36</v>
      </c>
      <c r="H16" s="31">
        <v>98</v>
      </c>
      <c r="I16" s="31">
        <v>67</v>
      </c>
      <c r="J16" s="31">
        <v>323</v>
      </c>
      <c r="K16" s="31">
        <v>363</v>
      </c>
      <c r="L16" s="31">
        <v>322</v>
      </c>
      <c r="M16" s="31">
        <v>371</v>
      </c>
      <c r="N16" s="31">
        <v>250</v>
      </c>
      <c r="O16" s="31">
        <v>205</v>
      </c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2578</v>
      </c>
      <c r="AJ16" s="70"/>
    </row>
    <row r="17" spans="1:36" s="47" customFormat="1" x14ac:dyDescent="0.25">
      <c r="A17" s="46" t="s">
        <v>27</v>
      </c>
      <c r="B17" s="22">
        <f>B16*$B$8</f>
        <v>712.32</v>
      </c>
      <c r="C17" s="22">
        <f>C16*$B$8</f>
        <v>658.56000000000006</v>
      </c>
      <c r="D17" s="22">
        <f t="shared" ref="D17:AG17" si="2">D16*$B$8</f>
        <v>488.32000000000005</v>
      </c>
      <c r="E17" s="22">
        <f t="shared" si="2"/>
        <v>259.84000000000003</v>
      </c>
      <c r="F17" s="22">
        <f t="shared" si="2"/>
        <v>313.60000000000002</v>
      </c>
      <c r="G17" s="22">
        <f t="shared" si="2"/>
        <v>161.28000000000003</v>
      </c>
      <c r="H17" s="22">
        <f t="shared" si="2"/>
        <v>439.04</v>
      </c>
      <c r="I17" s="22">
        <f t="shared" si="2"/>
        <v>300.16000000000003</v>
      </c>
      <c r="J17" s="22">
        <f t="shared" si="2"/>
        <v>1447.0400000000002</v>
      </c>
      <c r="K17" s="22">
        <f t="shared" si="2"/>
        <v>1626.2400000000002</v>
      </c>
      <c r="L17" s="22">
        <f t="shared" si="2"/>
        <v>1442.5600000000002</v>
      </c>
      <c r="M17" s="22">
        <f t="shared" si="2"/>
        <v>1662.0800000000002</v>
      </c>
      <c r="N17" s="22">
        <f t="shared" si="2"/>
        <v>1120</v>
      </c>
      <c r="O17" s="22">
        <f t="shared" si="2"/>
        <v>918.40000000000009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11549.440000000002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159</v>
      </c>
      <c r="C22" s="20">
        <f t="shared" ref="C22:AG23" si="5">+C16+C18+C20</f>
        <v>147</v>
      </c>
      <c r="D22" s="20">
        <f t="shared" si="5"/>
        <v>109</v>
      </c>
      <c r="E22" s="20">
        <f t="shared" si="5"/>
        <v>58</v>
      </c>
      <c r="F22" s="20">
        <f t="shared" si="5"/>
        <v>70</v>
      </c>
      <c r="G22" s="20">
        <f t="shared" si="5"/>
        <v>36</v>
      </c>
      <c r="H22" s="20">
        <f t="shared" si="5"/>
        <v>98</v>
      </c>
      <c r="I22" s="20">
        <f t="shared" si="5"/>
        <v>67</v>
      </c>
      <c r="J22" s="20">
        <f t="shared" si="5"/>
        <v>323</v>
      </c>
      <c r="K22" s="20">
        <f t="shared" si="5"/>
        <v>363</v>
      </c>
      <c r="L22" s="20">
        <f t="shared" si="5"/>
        <v>322</v>
      </c>
      <c r="M22" s="20">
        <f t="shared" si="5"/>
        <v>371</v>
      </c>
      <c r="N22" s="20">
        <f t="shared" si="5"/>
        <v>250</v>
      </c>
      <c r="O22" s="20">
        <f t="shared" si="5"/>
        <v>205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2578</v>
      </c>
    </row>
    <row r="23" spans="1:36" s="47" customFormat="1" x14ac:dyDescent="0.25">
      <c r="A23" s="48" t="s">
        <v>26</v>
      </c>
      <c r="B23" s="19">
        <f>+B17+B19+B21</f>
        <v>712.32</v>
      </c>
      <c r="C23" s="19">
        <f t="shared" si="5"/>
        <v>658.56000000000006</v>
      </c>
      <c r="D23" s="19">
        <f t="shared" si="5"/>
        <v>488.32000000000005</v>
      </c>
      <c r="E23" s="19">
        <f t="shared" si="5"/>
        <v>259.84000000000003</v>
      </c>
      <c r="F23" s="19">
        <f t="shared" si="5"/>
        <v>313.60000000000002</v>
      </c>
      <c r="G23" s="19">
        <f t="shared" si="5"/>
        <v>161.28000000000003</v>
      </c>
      <c r="H23" s="19">
        <f t="shared" si="5"/>
        <v>439.04</v>
      </c>
      <c r="I23" s="19">
        <f t="shared" si="5"/>
        <v>300.16000000000003</v>
      </c>
      <c r="J23" s="19">
        <f t="shared" si="5"/>
        <v>1447.0400000000002</v>
      </c>
      <c r="K23" s="19">
        <f t="shared" si="5"/>
        <v>1626.2400000000002</v>
      </c>
      <c r="L23" s="19">
        <f t="shared" si="5"/>
        <v>1442.5600000000002</v>
      </c>
      <c r="M23" s="19">
        <f t="shared" si="5"/>
        <v>1662.0800000000002</v>
      </c>
      <c r="N23" s="19">
        <f t="shared" si="5"/>
        <v>1120</v>
      </c>
      <c r="O23" s="19">
        <f t="shared" si="5"/>
        <v>918.40000000000009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11549.440000000002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>
        <v>7.82</v>
      </c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7.82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35.033600000000007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35.033600000000007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7.82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7.82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35.033600000000007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35.033600000000007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>
        <v>17.41</v>
      </c>
      <c r="K40" s="36"/>
      <c r="L40" s="36"/>
      <c r="M40" s="36">
        <v>19.75</v>
      </c>
      <c r="N40" s="36">
        <v>43.83</v>
      </c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80.989999999999995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77.996800000000007</v>
      </c>
      <c r="K41" s="22">
        <f t="shared" si="16"/>
        <v>0</v>
      </c>
      <c r="L41" s="22">
        <f t="shared" si="16"/>
        <v>0</v>
      </c>
      <c r="M41" s="22">
        <f t="shared" si="16"/>
        <v>88.48</v>
      </c>
      <c r="N41" s="22">
        <f t="shared" si="16"/>
        <v>196.35840000000002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362.83520000000004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17.41</v>
      </c>
      <c r="K46" s="20">
        <f t="shared" si="19"/>
        <v>0</v>
      </c>
      <c r="L46" s="20">
        <f t="shared" si="19"/>
        <v>0</v>
      </c>
      <c r="M46" s="20">
        <f t="shared" si="19"/>
        <v>19.75</v>
      </c>
      <c r="N46" s="20">
        <f t="shared" si="19"/>
        <v>43.83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80.989999999999995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77.996800000000007</v>
      </c>
      <c r="K47" s="19">
        <f t="shared" si="19"/>
        <v>0</v>
      </c>
      <c r="L47" s="19">
        <f t="shared" si="19"/>
        <v>0</v>
      </c>
      <c r="M47" s="19">
        <f t="shared" si="19"/>
        <v>88.48</v>
      </c>
      <c r="N47" s="19">
        <f t="shared" si="19"/>
        <v>196.35840000000002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362.83520000000004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804.32</v>
      </c>
      <c r="C49" s="44">
        <v>370</v>
      </c>
      <c r="D49" s="44">
        <v>227.43</v>
      </c>
      <c r="E49" s="44">
        <v>310.8</v>
      </c>
      <c r="F49" s="44">
        <v>91.37</v>
      </c>
      <c r="G49" s="44">
        <v>273.94</v>
      </c>
      <c r="H49" s="44">
        <v>469.8</v>
      </c>
      <c r="I49" s="44">
        <v>330.41</v>
      </c>
      <c r="J49" s="44">
        <v>624.04999999999995</v>
      </c>
      <c r="K49" s="44">
        <v>1287.23</v>
      </c>
      <c r="L49" s="44">
        <v>1145.5999999999999</v>
      </c>
      <c r="M49" s="45">
        <v>114.49</v>
      </c>
      <c r="N49" s="45">
        <v>675.46</v>
      </c>
      <c r="O49" s="45">
        <v>698.19</v>
      </c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7423.09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126</v>
      </c>
      <c r="B52" s="44"/>
      <c r="C52" s="44">
        <v>387.35</v>
      </c>
      <c r="D52" s="44">
        <f>491.75+13.33</f>
        <v>505.08</v>
      </c>
      <c r="E52" s="44">
        <v>189.07</v>
      </c>
      <c r="F52" s="44">
        <v>285</v>
      </c>
      <c r="G52" s="44"/>
      <c r="H52" s="44"/>
      <c r="I52" s="44"/>
      <c r="J52" s="44">
        <v>702.34</v>
      </c>
      <c r="K52" s="44"/>
      <c r="L52" s="44">
        <v>126.67</v>
      </c>
      <c r="M52" s="45">
        <v>1271.24</v>
      </c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3466.75</v>
      </c>
    </row>
    <row r="53" spans="1:34" x14ac:dyDescent="0.25">
      <c r="A53" s="17" t="s">
        <v>18</v>
      </c>
      <c r="B53" s="44">
        <v>267.13</v>
      </c>
      <c r="C53" s="44">
        <v>230.7</v>
      </c>
      <c r="D53" s="44">
        <v>258.49</v>
      </c>
      <c r="E53" s="44"/>
      <c r="F53" s="44">
        <v>90.98</v>
      </c>
      <c r="G53" s="44">
        <v>161.57</v>
      </c>
      <c r="H53" s="44">
        <v>0</v>
      </c>
      <c r="I53" s="44">
        <v>127.82</v>
      </c>
      <c r="J53" s="44">
        <v>287.43</v>
      </c>
      <c r="K53" s="44">
        <v>367.89</v>
      </c>
      <c r="L53" s="44">
        <v>321.83</v>
      </c>
      <c r="M53" s="45">
        <v>355.12</v>
      </c>
      <c r="N53" s="45"/>
      <c r="O53" s="45">
        <v>614.82000000000005</v>
      </c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3083.7799999999997</v>
      </c>
    </row>
    <row r="54" spans="1:34" x14ac:dyDescent="0.25">
      <c r="A54" s="17" t="s">
        <v>114</v>
      </c>
      <c r="B54" s="44"/>
      <c r="C54" s="44"/>
      <c r="D54" s="44"/>
      <c r="E54" s="44">
        <v>64.819999999999993</v>
      </c>
      <c r="F54" s="44"/>
      <c r="G54" s="44"/>
      <c r="H54" s="44"/>
      <c r="I54" s="44"/>
      <c r="J54" s="44"/>
      <c r="K54" s="44">
        <v>14.24</v>
      </c>
      <c r="L54" s="44"/>
      <c r="M54" s="45"/>
      <c r="N54" s="45">
        <v>13.87</v>
      </c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92.929999999999993</v>
      </c>
    </row>
    <row r="55" spans="1:34" x14ac:dyDescent="0.25">
      <c r="A55" s="17" t="s">
        <v>52</v>
      </c>
      <c r="B55" s="44">
        <v>0</v>
      </c>
      <c r="C55" s="44"/>
      <c r="D55" s="44">
        <v>0</v>
      </c>
      <c r="E55" s="44">
        <v>91.46</v>
      </c>
      <c r="F55" s="44">
        <v>5.82</v>
      </c>
      <c r="G55" s="44"/>
      <c r="H55" s="44">
        <v>52.41</v>
      </c>
      <c r="I55" s="44"/>
      <c r="J55" s="44">
        <v>12.69</v>
      </c>
      <c r="K55" s="44">
        <v>73.41</v>
      </c>
      <c r="L55" s="44">
        <v>23.39</v>
      </c>
      <c r="M55" s="45"/>
      <c r="N55" s="45">
        <v>26.4</v>
      </c>
      <c r="O55" s="45">
        <v>40.35</v>
      </c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325.93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128</v>
      </c>
      <c r="B59" s="44"/>
      <c r="C59" s="44">
        <v>28.79</v>
      </c>
      <c r="D59" s="44"/>
      <c r="E59" s="44"/>
      <c r="F59" s="44"/>
      <c r="G59" s="44"/>
      <c r="H59" s="44"/>
      <c r="I59" s="44"/>
      <c r="J59" s="44"/>
      <c r="K59" s="44"/>
      <c r="L59" s="44"/>
      <c r="M59" s="45">
        <v>15.12</v>
      </c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43.91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1797.27</v>
      </c>
      <c r="C64" s="53">
        <f t="shared" ref="C64:AG64" si="21">+C15+C23+C31+C39+C47+C48+C49+C50+C51+C52+C53+C54+C55+C56+C57+C58+C59+C60+C61+C62+C63</f>
        <v>1706.3999999999999</v>
      </c>
      <c r="D64" s="53">
        <f t="shared" si="21"/>
        <v>1507.82</v>
      </c>
      <c r="E64" s="53">
        <f t="shared" si="21"/>
        <v>976.49</v>
      </c>
      <c r="F64" s="53">
        <f t="shared" si="21"/>
        <v>841.2700000000001</v>
      </c>
      <c r="G64" s="53">
        <f t="shared" si="21"/>
        <v>608.79</v>
      </c>
      <c r="H64" s="53">
        <f t="shared" si="21"/>
        <v>962.25</v>
      </c>
      <c r="I64" s="53">
        <f t="shared" si="21"/>
        <v>763.8900000000001</v>
      </c>
      <c r="J64" s="53">
        <f t="shared" si="21"/>
        <v>3194.5468000000001</v>
      </c>
      <c r="K64" s="53">
        <f t="shared" si="21"/>
        <v>3369.0099999999998</v>
      </c>
      <c r="L64" s="53">
        <f t="shared" si="21"/>
        <v>3158.1835999999998</v>
      </c>
      <c r="M64" s="53">
        <f t="shared" si="21"/>
        <v>3519.0299999999997</v>
      </c>
      <c r="N64" s="53">
        <f t="shared" si="21"/>
        <v>2032.0884000000001</v>
      </c>
      <c r="O64" s="53">
        <f t="shared" si="21"/>
        <v>2271.7600000000002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26708.798799999997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3 D</v>
      </c>
      <c r="D66" s="55" t="str">
        <f t="shared" ref="D66:AG67" si="22">D11</f>
        <v>CAJA 4 D</v>
      </c>
      <c r="E66" s="55" t="str">
        <f t="shared" si="22"/>
        <v>CAJA 5 D</v>
      </c>
      <c r="F66" s="55" t="str">
        <f t="shared" si="22"/>
        <v>CAJA 6 D</v>
      </c>
      <c r="G66" s="55" t="str">
        <f t="shared" si="22"/>
        <v>CAJA 6 D</v>
      </c>
      <c r="H66" s="55" t="str">
        <f t="shared" si="22"/>
        <v>CAJA 8 D</v>
      </c>
      <c r="I66" s="55" t="str">
        <f t="shared" si="22"/>
        <v>CAJA 9 D</v>
      </c>
      <c r="J66" s="55" t="str">
        <f t="shared" si="22"/>
        <v>CAJA 1 N</v>
      </c>
      <c r="K66" s="55" t="str">
        <f t="shared" si="22"/>
        <v>CAJA 3 N</v>
      </c>
      <c r="L66" s="55" t="str">
        <f t="shared" si="22"/>
        <v>CAJA 4 N</v>
      </c>
      <c r="M66" s="55" t="str">
        <f t="shared" si="22"/>
        <v>CAJA 6 N</v>
      </c>
      <c r="N66" s="55" t="str">
        <f t="shared" si="22"/>
        <v>CAJA 8 N</v>
      </c>
      <c r="O66" s="55" t="str">
        <f t="shared" si="22"/>
        <v>CAJA 9 N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1795.27</v>
      </c>
      <c r="C67" s="57">
        <f t="shared" ref="C67:L67" si="23">C12</f>
        <v>1690.37</v>
      </c>
      <c r="D67" s="57">
        <f t="shared" si="23"/>
        <v>1478.77</v>
      </c>
      <c r="E67" s="57">
        <f t="shared" si="23"/>
        <v>975.12</v>
      </c>
      <c r="F67" s="57">
        <f t="shared" si="23"/>
        <v>824.43</v>
      </c>
      <c r="G67" s="57">
        <f t="shared" si="23"/>
        <v>608.08000000000004</v>
      </c>
      <c r="H67" s="57">
        <f t="shared" si="23"/>
        <v>957.33</v>
      </c>
      <c r="I67" s="57">
        <f t="shared" si="23"/>
        <v>743.37</v>
      </c>
      <c r="J67" s="57">
        <f t="shared" si="23"/>
        <v>3173.15</v>
      </c>
      <c r="K67" s="57">
        <f t="shared" si="23"/>
        <v>3309.17</v>
      </c>
      <c r="L67" s="57">
        <f t="shared" si="23"/>
        <v>3137.08</v>
      </c>
      <c r="M67" s="57">
        <f t="shared" si="22"/>
        <v>3486.55</v>
      </c>
      <c r="N67" s="57">
        <f t="shared" si="22"/>
        <v>2002.38</v>
      </c>
      <c r="O67" s="57">
        <f t="shared" si="22"/>
        <v>2224.46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26405.53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10</v>
      </c>
      <c r="D68" s="59">
        <f t="shared" si="24"/>
        <v>15</v>
      </c>
      <c r="E68" s="59">
        <f t="shared" si="24"/>
        <v>0</v>
      </c>
      <c r="F68" s="59">
        <f t="shared" si="24"/>
        <v>16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10</v>
      </c>
      <c r="K68" s="59">
        <f t="shared" si="24"/>
        <v>0</v>
      </c>
      <c r="L68" s="59">
        <f t="shared" si="24"/>
        <v>20</v>
      </c>
      <c r="M68" s="59">
        <f t="shared" si="24"/>
        <v>30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101</v>
      </c>
    </row>
    <row r="69" spans="1:34" s="47" customFormat="1" x14ac:dyDescent="0.25">
      <c r="A69" s="58" t="s">
        <v>94</v>
      </c>
      <c r="B69" s="59">
        <f>+B67+B68</f>
        <v>1795.27</v>
      </c>
      <c r="C69" s="59">
        <f t="shared" ref="C69:AG69" si="25">+C67+C68</f>
        <v>1700.37</v>
      </c>
      <c r="D69" s="59">
        <f t="shared" si="25"/>
        <v>1493.77</v>
      </c>
      <c r="E69" s="59">
        <f t="shared" si="25"/>
        <v>975.12</v>
      </c>
      <c r="F69" s="59">
        <f t="shared" si="25"/>
        <v>840.43</v>
      </c>
      <c r="G69" s="59">
        <f t="shared" si="25"/>
        <v>608.08000000000004</v>
      </c>
      <c r="H69" s="59">
        <f t="shared" si="25"/>
        <v>957.33</v>
      </c>
      <c r="I69" s="59">
        <f t="shared" si="25"/>
        <v>743.37</v>
      </c>
      <c r="J69" s="59">
        <f t="shared" si="25"/>
        <v>3183.15</v>
      </c>
      <c r="K69" s="59">
        <f t="shared" si="25"/>
        <v>3309.17</v>
      </c>
      <c r="L69" s="59">
        <f t="shared" si="25"/>
        <v>3157.08</v>
      </c>
      <c r="M69" s="59">
        <f t="shared" si="25"/>
        <v>3516.55</v>
      </c>
      <c r="N69" s="59">
        <f t="shared" si="25"/>
        <v>2002.38</v>
      </c>
      <c r="O69" s="59">
        <f t="shared" si="25"/>
        <v>2224.46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26506.53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</v>
      </c>
      <c r="C70" s="57">
        <f t="shared" si="26"/>
        <v>6.0299999999999727</v>
      </c>
      <c r="D70" s="57">
        <f t="shared" si="26"/>
        <v>14.049999999999955</v>
      </c>
      <c r="E70" s="57">
        <f t="shared" si="26"/>
        <v>1.3700000000000045</v>
      </c>
      <c r="F70" s="57">
        <f t="shared" si="26"/>
        <v>0.84000000000014552</v>
      </c>
      <c r="G70" s="57">
        <f t="shared" si="26"/>
        <v>0.70999999999992269</v>
      </c>
      <c r="H70" s="57">
        <f t="shared" si="26"/>
        <v>4.9199999999999591</v>
      </c>
      <c r="I70" s="57">
        <f t="shared" si="26"/>
        <v>20.520000000000095</v>
      </c>
      <c r="J70" s="57">
        <f t="shared" si="26"/>
        <v>11.396799999999985</v>
      </c>
      <c r="K70" s="57">
        <f t="shared" si="26"/>
        <v>59.839999999999691</v>
      </c>
      <c r="L70" s="57">
        <f t="shared" si="26"/>
        <v>1.1035999999999149</v>
      </c>
      <c r="M70" s="57">
        <f t="shared" si="26"/>
        <v>2.4799999999995634</v>
      </c>
      <c r="N70" s="57">
        <f t="shared" si="26"/>
        <v>29.708399999999983</v>
      </c>
      <c r="O70" s="57">
        <f t="shared" si="26"/>
        <v>47.300000000000182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202.26879999999937</v>
      </c>
    </row>
    <row r="71" spans="1:34" ht="112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 t="s">
        <v>127</v>
      </c>
      <c r="J71" s="14" t="s">
        <v>133</v>
      </c>
      <c r="K71" s="14" t="s">
        <v>134</v>
      </c>
      <c r="L71" s="14"/>
      <c r="M71" s="29"/>
      <c r="N71" s="29" t="s">
        <v>135</v>
      </c>
      <c r="O71" s="29" t="s">
        <v>136</v>
      </c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8" activePane="bottomRight" state="frozen"/>
      <selection pane="topRight" activeCell="B1" sqref="B1"/>
      <selection pane="bottomLeft" activeCell="A5" sqref="A5"/>
      <selection pane="bottomRight" activeCell="AH55" sqref="AH5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44603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4.4800000000000004</v>
      </c>
      <c r="C8" s="1" t="s">
        <v>38</v>
      </c>
      <c r="D8" s="2">
        <v>4.4800000000000004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54</v>
      </c>
      <c r="E11" s="5" t="s">
        <v>56</v>
      </c>
      <c r="F11" s="5" t="s">
        <v>57</v>
      </c>
      <c r="G11" s="5" t="s">
        <v>58</v>
      </c>
      <c r="H11" s="5" t="s">
        <v>60</v>
      </c>
      <c r="I11" s="5" t="s">
        <v>61</v>
      </c>
      <c r="J11" s="5" t="s">
        <v>62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846.29</v>
      </c>
      <c r="C12" s="26">
        <v>2328.2199999999998</v>
      </c>
      <c r="D12" s="26">
        <v>585.58000000000004</v>
      </c>
      <c r="E12" s="26">
        <v>2046.07</v>
      </c>
      <c r="F12" s="26">
        <v>1052.4100000000001</v>
      </c>
      <c r="G12" s="26">
        <v>971.34</v>
      </c>
      <c r="H12" s="26">
        <v>764.43</v>
      </c>
      <c r="I12" s="26">
        <v>147.51</v>
      </c>
      <c r="J12" s="26">
        <v>965.2</v>
      </c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9707.0500000000011</v>
      </c>
      <c r="AI12" s="26">
        <v>9707.06</v>
      </c>
      <c r="AJ12" s="69">
        <f>+AI12-AH12</f>
        <v>9.9999999983992893E-3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>
        <v>0</v>
      </c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45.2</v>
      </c>
      <c r="C15" s="23"/>
      <c r="D15" s="23">
        <v>2.2000000000000002</v>
      </c>
      <c r="E15" s="23"/>
      <c r="F15" s="23">
        <v>16.399999999999999</v>
      </c>
      <c r="G15" s="23">
        <v>7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70.800000000000011</v>
      </c>
    </row>
    <row r="16" spans="1:36" s="32" customFormat="1" x14ac:dyDescent="0.25">
      <c r="A16" s="30" t="s">
        <v>20</v>
      </c>
      <c r="B16" s="31">
        <v>10</v>
      </c>
      <c r="C16" s="31">
        <v>229</v>
      </c>
      <c r="D16" s="31">
        <v>34</v>
      </c>
      <c r="E16" s="31">
        <v>185</v>
      </c>
      <c r="F16" s="31">
        <v>68</v>
      </c>
      <c r="G16" s="31">
        <v>85</v>
      </c>
      <c r="H16" s="31">
        <v>71</v>
      </c>
      <c r="I16" s="31">
        <v>15</v>
      </c>
      <c r="J16" s="31">
        <v>216</v>
      </c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913</v>
      </c>
      <c r="AJ16" s="70"/>
    </row>
    <row r="17" spans="1:36" s="47" customFormat="1" x14ac:dyDescent="0.25">
      <c r="A17" s="46" t="s">
        <v>27</v>
      </c>
      <c r="B17" s="22">
        <f>B16*$B$8</f>
        <v>44.800000000000004</v>
      </c>
      <c r="C17" s="22">
        <f>C16*$B$8</f>
        <v>1025.92</v>
      </c>
      <c r="D17" s="22">
        <f t="shared" ref="D17:AG17" si="2">D16*$B$8</f>
        <v>152.32000000000002</v>
      </c>
      <c r="E17" s="22">
        <f t="shared" si="2"/>
        <v>828.80000000000007</v>
      </c>
      <c r="F17" s="22">
        <f t="shared" si="2"/>
        <v>304.64000000000004</v>
      </c>
      <c r="G17" s="22">
        <f t="shared" si="2"/>
        <v>380.8</v>
      </c>
      <c r="H17" s="22">
        <f t="shared" si="2"/>
        <v>318.08000000000004</v>
      </c>
      <c r="I17" s="22">
        <f t="shared" si="2"/>
        <v>67.2</v>
      </c>
      <c r="J17" s="22">
        <f t="shared" si="2"/>
        <v>967.68000000000006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4090.24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10</v>
      </c>
      <c r="C22" s="20">
        <f t="shared" ref="C22:AG23" si="5">+C16+C18+C20</f>
        <v>229</v>
      </c>
      <c r="D22" s="20">
        <f t="shared" si="5"/>
        <v>34</v>
      </c>
      <c r="E22" s="20">
        <f t="shared" si="5"/>
        <v>185</v>
      </c>
      <c r="F22" s="20">
        <f t="shared" si="5"/>
        <v>68</v>
      </c>
      <c r="G22" s="20">
        <f t="shared" si="5"/>
        <v>85</v>
      </c>
      <c r="H22" s="20">
        <f t="shared" si="5"/>
        <v>71</v>
      </c>
      <c r="I22" s="20">
        <f t="shared" si="5"/>
        <v>15</v>
      </c>
      <c r="J22" s="20">
        <f t="shared" si="5"/>
        <v>216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913</v>
      </c>
    </row>
    <row r="23" spans="1:36" s="47" customFormat="1" x14ac:dyDescent="0.25">
      <c r="A23" s="48" t="s">
        <v>26</v>
      </c>
      <c r="B23" s="19">
        <f>+B17+B19+B21</f>
        <v>44.800000000000004</v>
      </c>
      <c r="C23" s="19">
        <f t="shared" si="5"/>
        <v>1025.92</v>
      </c>
      <c r="D23" s="19">
        <f t="shared" si="5"/>
        <v>152.32000000000002</v>
      </c>
      <c r="E23" s="19">
        <f t="shared" si="5"/>
        <v>828.80000000000007</v>
      </c>
      <c r="F23" s="19">
        <f t="shared" si="5"/>
        <v>304.64000000000004</v>
      </c>
      <c r="G23" s="19">
        <f t="shared" si="5"/>
        <v>380.8</v>
      </c>
      <c r="H23" s="19">
        <f t="shared" si="5"/>
        <v>318.08000000000004</v>
      </c>
      <c r="I23" s="19">
        <f t="shared" si="5"/>
        <v>67.2</v>
      </c>
      <c r="J23" s="19">
        <f t="shared" si="5"/>
        <v>967.68000000000006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4090.24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>
        <v>30.43</v>
      </c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30.43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136.32640000000001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136.32640000000001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30.43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30.43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136.32640000000001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136.32640000000001</v>
      </c>
    </row>
    <row r="40" spans="1:34" x14ac:dyDescent="0.25">
      <c r="A40" s="13" t="s">
        <v>43</v>
      </c>
      <c r="B40" s="36"/>
      <c r="C40" s="36"/>
      <c r="D40" s="36"/>
      <c r="E40" s="36">
        <v>46.57</v>
      </c>
      <c r="F40" s="36">
        <v>37.18</v>
      </c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83.75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208.63360000000003</v>
      </c>
      <c r="F41" s="22">
        <f t="shared" si="16"/>
        <v>166.56640000000002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375.20000000000005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46.57</v>
      </c>
      <c r="F46" s="20">
        <f t="shared" si="19"/>
        <v>37.18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83.75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208.63360000000003</v>
      </c>
      <c r="F47" s="19">
        <f t="shared" si="19"/>
        <v>166.56640000000002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375.20000000000005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632</v>
      </c>
      <c r="C49" s="44">
        <v>989.15</v>
      </c>
      <c r="D49" s="44">
        <v>308.25</v>
      </c>
      <c r="E49" s="44">
        <v>732.49</v>
      </c>
      <c r="F49" s="44">
        <v>262.64</v>
      </c>
      <c r="G49" s="44">
        <v>570.64</v>
      </c>
      <c r="H49" s="44">
        <v>406.6</v>
      </c>
      <c r="I49" s="44">
        <v>80.48</v>
      </c>
      <c r="J49" s="44">
        <v>55.01</v>
      </c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4037.26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124.87</v>
      </c>
      <c r="C53" s="44">
        <v>350.02</v>
      </c>
      <c r="D53" s="44">
        <v>99.77</v>
      </c>
      <c r="E53" s="44">
        <v>299.76</v>
      </c>
      <c r="F53" s="44">
        <v>165.5</v>
      </c>
      <c r="G53" s="44">
        <v>13.85</v>
      </c>
      <c r="H53" s="44">
        <v>79.540000000000006</v>
      </c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1133.31</v>
      </c>
    </row>
    <row r="54" spans="1:34" x14ac:dyDescent="0.25">
      <c r="A54" s="17" t="s">
        <v>114</v>
      </c>
      <c r="B54" s="44"/>
      <c r="C54" s="44"/>
      <c r="D54" s="44">
        <v>23.5</v>
      </c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23.5</v>
      </c>
    </row>
    <row r="55" spans="1:34" x14ac:dyDescent="0.25">
      <c r="A55" s="17" t="s">
        <v>52</v>
      </c>
      <c r="B55" s="44"/>
      <c r="C55" s="44"/>
      <c r="D55" s="44"/>
      <c r="E55" s="44">
        <v>13.04</v>
      </c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13.04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846.87</v>
      </c>
      <c r="C64" s="53">
        <f t="shared" ref="C64:AG64" si="21">+C15+C23+C31+C39+C47+C48+C49+C50+C51+C52+C53+C54+C55+C56+C57+C58+C59+C60+C61+C62+C63</f>
        <v>2365.09</v>
      </c>
      <c r="D64" s="53">
        <f t="shared" si="21"/>
        <v>586.04</v>
      </c>
      <c r="E64" s="53">
        <f t="shared" si="21"/>
        <v>2082.7236000000003</v>
      </c>
      <c r="F64" s="53">
        <f t="shared" si="21"/>
        <v>1052.0727999999999</v>
      </c>
      <c r="G64" s="53">
        <f t="shared" si="21"/>
        <v>972.29000000000008</v>
      </c>
      <c r="H64" s="53">
        <f t="shared" si="21"/>
        <v>804.22</v>
      </c>
      <c r="I64" s="53">
        <f t="shared" si="21"/>
        <v>147.68</v>
      </c>
      <c r="J64" s="53">
        <f t="shared" si="21"/>
        <v>1022.69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9879.6764000000003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1 N</v>
      </c>
      <c r="E66" s="55" t="str">
        <f t="shared" si="22"/>
        <v>CAJA 2 N</v>
      </c>
      <c r="F66" s="55" t="str">
        <f t="shared" si="22"/>
        <v>CAJA 3 D</v>
      </c>
      <c r="G66" s="55" t="str">
        <f t="shared" si="22"/>
        <v>CAJA 3 N</v>
      </c>
      <c r="H66" s="55" t="str">
        <f t="shared" si="22"/>
        <v>CAJA 4 N</v>
      </c>
      <c r="I66" s="55" t="str">
        <f t="shared" si="22"/>
        <v>CAJA 5 D</v>
      </c>
      <c r="J66" s="55" t="str">
        <f t="shared" si="22"/>
        <v>CAJA 5 N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846.29</v>
      </c>
      <c r="C67" s="57">
        <f t="shared" ref="C67:L67" si="23">C12</f>
        <v>2328.2199999999998</v>
      </c>
      <c r="D67" s="57">
        <f t="shared" si="23"/>
        <v>585.58000000000004</v>
      </c>
      <c r="E67" s="57">
        <f t="shared" si="23"/>
        <v>2046.07</v>
      </c>
      <c r="F67" s="57">
        <f t="shared" si="23"/>
        <v>1052.4100000000001</v>
      </c>
      <c r="G67" s="57">
        <f t="shared" si="23"/>
        <v>971.34</v>
      </c>
      <c r="H67" s="57">
        <f t="shared" si="23"/>
        <v>764.43</v>
      </c>
      <c r="I67" s="57">
        <f t="shared" si="23"/>
        <v>147.51</v>
      </c>
      <c r="J67" s="57">
        <f t="shared" si="23"/>
        <v>965.2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9707.0500000000011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846.29</v>
      </c>
      <c r="C69" s="59">
        <f t="shared" ref="C69:AG69" si="25">+C67+C68</f>
        <v>2328.2199999999998</v>
      </c>
      <c r="D69" s="59">
        <f t="shared" si="25"/>
        <v>585.58000000000004</v>
      </c>
      <c r="E69" s="59">
        <f t="shared" si="25"/>
        <v>2046.07</v>
      </c>
      <c r="F69" s="59">
        <f t="shared" si="25"/>
        <v>1052.4100000000001</v>
      </c>
      <c r="G69" s="59">
        <f t="shared" si="25"/>
        <v>971.34</v>
      </c>
      <c r="H69" s="59">
        <f t="shared" si="25"/>
        <v>764.43</v>
      </c>
      <c r="I69" s="59">
        <f t="shared" si="25"/>
        <v>147.51</v>
      </c>
      <c r="J69" s="59">
        <f t="shared" si="25"/>
        <v>965.2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9707.0500000000011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0.58000000000004093</v>
      </c>
      <c r="C70" s="57">
        <f t="shared" si="26"/>
        <v>36.870000000000346</v>
      </c>
      <c r="D70" s="57">
        <f t="shared" si="26"/>
        <v>0.45999999999992269</v>
      </c>
      <c r="E70" s="57">
        <f t="shared" si="26"/>
        <v>36.653600000000324</v>
      </c>
      <c r="F70" s="57">
        <f t="shared" si="26"/>
        <v>-0.33720000000016626</v>
      </c>
      <c r="G70" s="57">
        <f t="shared" si="26"/>
        <v>0.95000000000004547</v>
      </c>
      <c r="H70" s="57">
        <f t="shared" si="26"/>
        <v>39.790000000000077</v>
      </c>
      <c r="I70" s="57">
        <f t="shared" si="26"/>
        <v>0.17000000000001592</v>
      </c>
      <c r="J70" s="57">
        <f t="shared" si="26"/>
        <v>57.490000000000009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172.62640000000061</v>
      </c>
    </row>
    <row r="71" spans="1:34" ht="95.25" customHeight="1" x14ac:dyDescent="0.25">
      <c r="A71" s="77" t="s">
        <v>96</v>
      </c>
      <c r="B71" s="14"/>
      <c r="C71" s="14" t="s">
        <v>129</v>
      </c>
      <c r="D71" s="14"/>
      <c r="E71" s="14" t="s">
        <v>130</v>
      </c>
      <c r="F71" s="14"/>
      <c r="G71" s="14"/>
      <c r="H71" s="14" t="s">
        <v>131</v>
      </c>
      <c r="I71" s="14"/>
      <c r="J71" s="14" t="s">
        <v>132</v>
      </c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8" activePane="bottomRight" state="frozen"/>
      <selection pane="topRight" activeCell="B1" sqref="B1"/>
      <selection pane="bottomLeft" activeCell="A5" sqref="A5"/>
      <selection pane="bottomRight" activeCell="E53" sqref="E5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44603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4.4800000000000004</v>
      </c>
      <c r="C8" s="1" t="s">
        <v>38</v>
      </c>
      <c r="D8" s="2">
        <v>4.4800000000000004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2285.2399999999998</v>
      </c>
      <c r="C12" s="26">
        <v>4017.4</v>
      </c>
      <c r="D12" s="26">
        <v>1940.32</v>
      </c>
      <c r="E12" s="26">
        <v>1605.24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9848.1999999999989</v>
      </c>
      <c r="AI12" s="26">
        <v>9848.2199999999993</v>
      </c>
      <c r="AJ12" s="69">
        <f>+AI12-AH12</f>
        <v>2.0000000000436557E-2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85.2</v>
      </c>
      <c r="C15" s="23">
        <v>412.5</v>
      </c>
      <c r="D15" s="23">
        <v>111.9</v>
      </c>
      <c r="E15" s="23">
        <v>221.5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831.1</v>
      </c>
    </row>
    <row r="16" spans="1:36" s="32" customFormat="1" x14ac:dyDescent="0.25">
      <c r="A16" s="30" t="s">
        <v>20</v>
      </c>
      <c r="B16" s="31">
        <v>104</v>
      </c>
      <c r="C16" s="31">
        <v>178</v>
      </c>
      <c r="D16" s="31">
        <v>90</v>
      </c>
      <c r="E16" s="31">
        <v>62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434</v>
      </c>
      <c r="AJ16" s="70"/>
    </row>
    <row r="17" spans="1:36" s="47" customFormat="1" x14ac:dyDescent="0.25">
      <c r="A17" s="46" t="s">
        <v>27</v>
      </c>
      <c r="B17" s="22">
        <f>B16*$B$8</f>
        <v>465.92000000000007</v>
      </c>
      <c r="C17" s="22">
        <f>C16*$B$8</f>
        <v>797.44</v>
      </c>
      <c r="D17" s="22">
        <f t="shared" ref="D17:AG17" si="2">D16*$B$8</f>
        <v>403.20000000000005</v>
      </c>
      <c r="E17" s="22">
        <f t="shared" si="2"/>
        <v>277.76000000000005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1944.3200000000002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104</v>
      </c>
      <c r="C22" s="20">
        <f t="shared" ref="C22:AG23" si="5">+C16+C18+C20</f>
        <v>178</v>
      </c>
      <c r="D22" s="20">
        <f t="shared" si="5"/>
        <v>90</v>
      </c>
      <c r="E22" s="20">
        <f t="shared" si="5"/>
        <v>62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434</v>
      </c>
    </row>
    <row r="23" spans="1:36" s="47" customFormat="1" x14ac:dyDescent="0.25">
      <c r="A23" s="48" t="s">
        <v>26</v>
      </c>
      <c r="B23" s="19">
        <f>+B17+B19+B21</f>
        <v>465.92000000000007</v>
      </c>
      <c r="C23" s="19">
        <f t="shared" si="5"/>
        <v>797.44</v>
      </c>
      <c r="D23" s="19">
        <f t="shared" si="5"/>
        <v>403.20000000000005</v>
      </c>
      <c r="E23" s="19">
        <f t="shared" si="5"/>
        <v>277.76000000000005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1944.3200000000002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>
        <v>15.79</v>
      </c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15.79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70.739199999999997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70.739199999999997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15.79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15.79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70.739199999999997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70.739199999999997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798.61</v>
      </c>
      <c r="C49" s="44">
        <v>1493.65</v>
      </c>
      <c r="D49" s="44">
        <v>786.09</v>
      </c>
      <c r="E49" s="44">
        <v>362.64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3440.9900000000002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840.01</v>
      </c>
      <c r="C53" s="44">
        <v>1318.64</v>
      </c>
      <c r="D53" s="44">
        <v>604.99</v>
      </c>
      <c r="E53" s="44">
        <v>672.92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3436.5600000000004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98.66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98.66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2288.3999999999996</v>
      </c>
      <c r="C64" s="53">
        <f t="shared" ref="C64:AG64" si="21">+C15+C23+C31+C39+C47+C48+C49+C50+C51+C52+C53+C54+C55+C56+C57+C58+C59+C60+C61+C62+C63</f>
        <v>4022.2300000000005</v>
      </c>
      <c r="D64" s="53">
        <f t="shared" si="21"/>
        <v>1906.18</v>
      </c>
      <c r="E64" s="53">
        <f t="shared" si="21"/>
        <v>1605.5592000000001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9822.3691999999992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2285.2399999999998</v>
      </c>
      <c r="C67" s="57">
        <f t="shared" ref="C67:L67" si="23">C12</f>
        <v>4017.4</v>
      </c>
      <c r="D67" s="57">
        <f t="shared" si="23"/>
        <v>1940.32</v>
      </c>
      <c r="E67" s="57">
        <f t="shared" si="23"/>
        <v>1605.24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9848.1999999999989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2285.2399999999998</v>
      </c>
      <c r="C69" s="59">
        <f t="shared" ref="C69:AG69" si="25">+C67+C68</f>
        <v>4017.4</v>
      </c>
      <c r="D69" s="59">
        <f t="shared" si="25"/>
        <v>1940.32</v>
      </c>
      <c r="E69" s="59">
        <f t="shared" si="25"/>
        <v>1605.24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9848.1999999999989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3.1599999999998545</v>
      </c>
      <c r="C70" s="57">
        <f t="shared" si="26"/>
        <v>4.830000000000382</v>
      </c>
      <c r="D70" s="57">
        <f t="shared" si="26"/>
        <v>-34.139999999999873</v>
      </c>
      <c r="E70" s="57">
        <f t="shared" si="26"/>
        <v>0.31920000000013715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-25.830799999999499</v>
      </c>
    </row>
    <row r="71" spans="1:34" ht="107.25" customHeight="1" x14ac:dyDescent="0.25">
      <c r="A71" s="77" t="s">
        <v>96</v>
      </c>
      <c r="B71" s="14"/>
      <c r="C71" s="14"/>
      <c r="D71" s="14" t="s">
        <v>137</v>
      </c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0" activePane="bottomRight" state="frozen"/>
      <selection pane="topRight" activeCell="B1" sqref="B1"/>
      <selection pane="bottomLeft" activeCell="A5" sqref="A5"/>
      <selection pane="bottomRight" activeCell="A9" sqref="A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44603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4.4800000000000004</v>
      </c>
      <c r="C8" s="1" t="s">
        <v>38</v>
      </c>
      <c r="D8" s="2">
        <v>4.4800000000000004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 t="s">
        <v>66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699.08</v>
      </c>
      <c r="C12" s="26">
        <v>875.11</v>
      </c>
      <c r="D12" s="26">
        <v>340.37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1914.56</v>
      </c>
      <c r="AI12" s="26">
        <v>1914.56</v>
      </c>
      <c r="AJ12" s="69">
        <f>+AI12-AH12</f>
        <v>0</v>
      </c>
    </row>
    <row r="13" spans="1:36" ht="19.5" customHeight="1" x14ac:dyDescent="0.25">
      <c r="A13" s="25" t="s">
        <v>117</v>
      </c>
      <c r="B13" s="26">
        <v>12</v>
      </c>
      <c r="C13" s="26">
        <v>30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42</v>
      </c>
      <c r="AI13" s="26"/>
      <c r="AJ13" s="69">
        <f>+AI13-AH13</f>
        <v>-42</v>
      </c>
    </row>
    <row r="14" spans="1:36" ht="19.5" customHeight="1" x14ac:dyDescent="0.25">
      <c r="A14" s="25" t="s">
        <v>118</v>
      </c>
      <c r="B14" s="26">
        <v>12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12</v>
      </c>
      <c r="AI14" s="26"/>
      <c r="AJ14" s="69">
        <f>+AI14-AH14</f>
        <v>-12</v>
      </c>
    </row>
    <row r="15" spans="1:36" x14ac:dyDescent="0.25">
      <c r="A15" s="13" t="s">
        <v>0</v>
      </c>
      <c r="B15" s="23">
        <v>2</v>
      </c>
      <c r="C15" s="23">
        <v>166</v>
      </c>
      <c r="D15" s="23">
        <v>8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176</v>
      </c>
    </row>
    <row r="16" spans="1:36" s="32" customFormat="1" x14ac:dyDescent="0.25">
      <c r="A16" s="30" t="s">
        <v>20</v>
      </c>
      <c r="B16" s="31">
        <v>58</v>
      </c>
      <c r="C16" s="31">
        <v>28</v>
      </c>
      <c r="D16" s="31">
        <v>24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110</v>
      </c>
      <c r="AJ16" s="70"/>
    </row>
    <row r="17" spans="1:36" s="47" customFormat="1" x14ac:dyDescent="0.25">
      <c r="A17" s="46" t="s">
        <v>27</v>
      </c>
      <c r="B17" s="22">
        <f>B16*$B$8</f>
        <v>259.84000000000003</v>
      </c>
      <c r="C17" s="22">
        <f>C16*$B$8</f>
        <v>125.44000000000001</v>
      </c>
      <c r="D17" s="22">
        <f t="shared" ref="D17:AG17" si="2">D16*$B$8</f>
        <v>107.52000000000001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492.80000000000007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58</v>
      </c>
      <c r="C22" s="20">
        <f t="shared" ref="C22:AG23" si="5">+C16+C18+C20</f>
        <v>28</v>
      </c>
      <c r="D22" s="20">
        <f t="shared" si="5"/>
        <v>24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110</v>
      </c>
    </row>
    <row r="23" spans="1:36" s="47" customFormat="1" x14ac:dyDescent="0.25">
      <c r="A23" s="48" t="s">
        <v>26</v>
      </c>
      <c r="B23" s="19">
        <f>+B17+B19+B21</f>
        <v>259.84000000000003</v>
      </c>
      <c r="C23" s="19">
        <f t="shared" si="5"/>
        <v>125.44000000000001</v>
      </c>
      <c r="D23" s="19">
        <f t="shared" si="5"/>
        <v>107.52000000000001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492.80000000000007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>
        <v>10</v>
      </c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10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44.800000000000004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44.800000000000004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10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10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44.800000000000004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44.800000000000004</v>
      </c>
    </row>
    <row r="40" spans="1:34" x14ac:dyDescent="0.25">
      <c r="A40" s="13" t="s">
        <v>43</v>
      </c>
      <c r="B40" s="36"/>
      <c r="C40" s="36">
        <v>16.04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16.04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71.859200000000001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71.859200000000001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16.04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16.04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71.859200000000001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71.859200000000001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391.91</v>
      </c>
      <c r="C49" s="44">
        <v>460.65</v>
      </c>
      <c r="D49" s="44">
        <v>167.12</v>
      </c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1019.68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48.22</v>
      </c>
      <c r="C53" s="44">
        <v>18.97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67.19</v>
      </c>
    </row>
    <row r="54" spans="1:34" x14ac:dyDescent="0.25">
      <c r="A54" s="17" t="s">
        <v>114</v>
      </c>
      <c r="B54" s="44">
        <v>15.37</v>
      </c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15.37</v>
      </c>
    </row>
    <row r="55" spans="1:34" x14ac:dyDescent="0.25">
      <c r="A55" s="17" t="s">
        <v>52</v>
      </c>
      <c r="B55" s="44">
        <v>7.68</v>
      </c>
      <c r="C55" s="44">
        <v>16.82</v>
      </c>
      <c r="D55" s="44">
        <v>57.25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81.75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725.02</v>
      </c>
      <c r="C64" s="53">
        <f t="shared" ref="C64:AG64" si="21">+C15+C23+C31+C39+C47+C48+C49+C50+C51+C52+C53+C54+C55+C56+C57+C58+C59+C60+C61+C62+C63</f>
        <v>904.53920000000005</v>
      </c>
      <c r="D64" s="53">
        <f t="shared" si="21"/>
        <v>339.89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1969.4492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 t="str">
        <f t="shared" ref="D66:AG67" si="22">D11</f>
        <v>CAJA 7 N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699.08</v>
      </c>
      <c r="C67" s="57">
        <f t="shared" ref="C67:L67" si="23">C12</f>
        <v>875.11</v>
      </c>
      <c r="D67" s="57">
        <f t="shared" si="23"/>
        <v>340.37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1914.56</v>
      </c>
    </row>
    <row r="68" spans="1:34" s="47" customFormat="1" x14ac:dyDescent="0.25">
      <c r="A68" s="58" t="s">
        <v>93</v>
      </c>
      <c r="B68" s="59">
        <f t="shared" ref="B68:AG68" si="24">+B13+B14</f>
        <v>24</v>
      </c>
      <c r="C68" s="59">
        <f t="shared" si="24"/>
        <v>30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54</v>
      </c>
    </row>
    <row r="69" spans="1:34" s="47" customFormat="1" x14ac:dyDescent="0.25">
      <c r="A69" s="58" t="s">
        <v>94</v>
      </c>
      <c r="B69" s="59">
        <f>+B67+B68</f>
        <v>723.08</v>
      </c>
      <c r="C69" s="59">
        <f t="shared" ref="C69:AG69" si="25">+C67+C68</f>
        <v>905.11</v>
      </c>
      <c r="D69" s="59">
        <f t="shared" si="25"/>
        <v>340.37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1968.56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1.9399999999999409</v>
      </c>
      <c r="C70" s="57">
        <f t="shared" si="26"/>
        <v>-0.57079999999996289</v>
      </c>
      <c r="D70" s="57">
        <f t="shared" si="26"/>
        <v>-0.48000000000001819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0.8891999999999598</v>
      </c>
    </row>
    <row r="71" spans="1:34" ht="102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9" activePane="bottomRight" state="frozen"/>
      <selection pane="topRight" activeCell="B1" sqref="B1"/>
      <selection pane="bottomLeft" activeCell="A5" sqref="A5"/>
      <selection pane="bottomRight" activeCell="A71" sqref="A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44603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4.59</v>
      </c>
      <c r="C8" s="1" t="s">
        <v>38</v>
      </c>
      <c r="D8" s="2">
        <v>4.4800000000000004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53</v>
      </c>
      <c r="D11" s="5" t="s">
        <v>55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251.83</v>
      </c>
      <c r="C12" s="26">
        <v>4505.26</v>
      </c>
      <c r="D12" s="26">
        <v>219.64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4976.7300000000005</v>
      </c>
      <c r="AI12" s="26">
        <v>4976.7299999999996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</v>
      </c>
      <c r="C15" s="23">
        <v>10.5</v>
      </c>
      <c r="D15" s="23">
        <v>6.5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20</v>
      </c>
    </row>
    <row r="16" spans="1:36" s="32" customFormat="1" x14ac:dyDescent="0.25">
      <c r="A16" s="30" t="s">
        <v>20</v>
      </c>
      <c r="B16" s="31">
        <v>16</v>
      </c>
      <c r="C16" s="31">
        <v>576</v>
      </c>
      <c r="D16" s="31">
        <v>36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628</v>
      </c>
      <c r="AJ16" s="70"/>
    </row>
    <row r="17" spans="1:36" s="47" customFormat="1" x14ac:dyDescent="0.25">
      <c r="A17" s="46" t="s">
        <v>27</v>
      </c>
      <c r="B17" s="22">
        <f>B16*$B$8</f>
        <v>73.44</v>
      </c>
      <c r="C17" s="22">
        <f>C16*$B$8</f>
        <v>2643.84</v>
      </c>
      <c r="D17" s="22">
        <f t="shared" ref="D17:AG17" si="2">D16*$B$8</f>
        <v>165.24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2882.5200000000004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16</v>
      </c>
      <c r="C22" s="20">
        <f t="shared" ref="C22:AG23" si="5">+C16+C18+C20</f>
        <v>576</v>
      </c>
      <c r="D22" s="20">
        <f t="shared" si="5"/>
        <v>36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628</v>
      </c>
    </row>
    <row r="23" spans="1:36" s="47" customFormat="1" x14ac:dyDescent="0.25">
      <c r="A23" s="48" t="s">
        <v>26</v>
      </c>
      <c r="B23" s="19">
        <f>+B17+B19+B21</f>
        <v>73.44</v>
      </c>
      <c r="C23" s="19">
        <f t="shared" si="5"/>
        <v>2643.84</v>
      </c>
      <c r="D23" s="19">
        <f t="shared" si="5"/>
        <v>165.24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2882.5200000000004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>
        <v>10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45.9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45.9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10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45.9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45.9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146.91</v>
      </c>
      <c r="C49" s="44">
        <v>1691.46</v>
      </c>
      <c r="D49" s="44">
        <v>33.35</v>
      </c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1871.72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25.27</v>
      </c>
      <c r="C53" s="44">
        <v>121.62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146.89000000000001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4.17</v>
      </c>
      <c r="C55" s="44"/>
      <c r="D55" s="44">
        <v>17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21.17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252.79</v>
      </c>
      <c r="C64" s="53">
        <f t="shared" ref="C64:AG64" si="21">+C15+C23+C31+C39+C47+C48+C49+C50+C51+C52+C53+C54+C55+C56+C57+C58+C59+C60+C61+C62+C63</f>
        <v>4513.3200000000006</v>
      </c>
      <c r="D64" s="53">
        <f t="shared" si="21"/>
        <v>222.09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4988.2000000000007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D</v>
      </c>
      <c r="D66" s="55" t="str">
        <f t="shared" ref="D66:AG67" si="22">D11</f>
        <v>CAJA 2 D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251.83</v>
      </c>
      <c r="C67" s="57">
        <f t="shared" ref="C67:L67" si="23">C12</f>
        <v>4505.26</v>
      </c>
      <c r="D67" s="57">
        <f t="shared" si="23"/>
        <v>219.64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4976.7300000000005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251.83</v>
      </c>
      <c r="C69" s="59">
        <f t="shared" ref="C69:AG69" si="25">+C67+C68</f>
        <v>4505.26</v>
      </c>
      <c r="D69" s="59">
        <f t="shared" si="25"/>
        <v>219.64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4976.7300000000005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0.95999999999997954</v>
      </c>
      <c r="C70" s="57">
        <f t="shared" si="26"/>
        <v>8.0600000000004002</v>
      </c>
      <c r="D70" s="57">
        <f t="shared" si="26"/>
        <v>2.4500000000000171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11.470000000000397</v>
      </c>
    </row>
    <row r="71" spans="1:34" ht="96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E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44603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4.4800000000000004</v>
      </c>
      <c r="C8" s="1" t="s">
        <v>38</v>
      </c>
      <c r="D8" s="2">
        <v>4.4800000000000004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58</v>
      </c>
      <c r="H11" s="5" t="s">
        <v>59</v>
      </c>
      <c r="I11" s="5" t="s">
        <v>60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408</v>
      </c>
      <c r="C12" s="26">
        <v>2104.88</v>
      </c>
      <c r="D12" s="26">
        <v>1932.43</v>
      </c>
      <c r="E12" s="26">
        <v>2447.31</v>
      </c>
      <c r="F12" s="26">
        <v>1965.68</v>
      </c>
      <c r="G12" s="26">
        <v>2677.76</v>
      </c>
      <c r="H12" s="26">
        <v>436.71</v>
      </c>
      <c r="I12" s="26">
        <v>1589.19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13561.960000000001</v>
      </c>
      <c r="AI12" s="26">
        <v>13561.96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54.2</v>
      </c>
      <c r="C15" s="23">
        <v>198.5</v>
      </c>
      <c r="D15" s="23">
        <v>16.899999999999999</v>
      </c>
      <c r="E15" s="23">
        <v>64</v>
      </c>
      <c r="F15" s="23">
        <v>2</v>
      </c>
      <c r="G15" s="23">
        <v>177.2</v>
      </c>
      <c r="H15" s="23">
        <v>34</v>
      </c>
      <c r="I15" s="23">
        <v>96</v>
      </c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642.79999999999995</v>
      </c>
    </row>
    <row r="16" spans="1:36" s="32" customFormat="1" x14ac:dyDescent="0.25">
      <c r="A16" s="30" t="s">
        <v>20</v>
      </c>
      <c r="B16" s="31">
        <v>23</v>
      </c>
      <c r="C16" s="31">
        <v>130</v>
      </c>
      <c r="D16" s="31">
        <v>103</v>
      </c>
      <c r="E16" s="31">
        <v>114</v>
      </c>
      <c r="F16" s="31">
        <v>100</v>
      </c>
      <c r="G16" s="31">
        <v>136</v>
      </c>
      <c r="H16" s="31">
        <v>90</v>
      </c>
      <c r="I16" s="31">
        <v>306</v>
      </c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1002</v>
      </c>
      <c r="AJ16" s="70"/>
    </row>
    <row r="17" spans="1:36" s="47" customFormat="1" x14ac:dyDescent="0.25">
      <c r="A17" s="46" t="s">
        <v>27</v>
      </c>
      <c r="B17" s="22">
        <f>B16*$B$8</f>
        <v>103.04</v>
      </c>
      <c r="C17" s="22">
        <f>C16*$B$8</f>
        <v>582.40000000000009</v>
      </c>
      <c r="D17" s="22">
        <f t="shared" ref="D17:AG17" si="2">D16*$B$8</f>
        <v>461.44000000000005</v>
      </c>
      <c r="E17" s="22">
        <f t="shared" si="2"/>
        <v>510.72</v>
      </c>
      <c r="F17" s="22">
        <f t="shared" si="2"/>
        <v>448.00000000000006</v>
      </c>
      <c r="G17" s="22">
        <f t="shared" si="2"/>
        <v>609.28000000000009</v>
      </c>
      <c r="H17" s="22">
        <f t="shared" si="2"/>
        <v>403.20000000000005</v>
      </c>
      <c r="I17" s="22">
        <f t="shared" si="2"/>
        <v>1370.88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4488.9600000000009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23</v>
      </c>
      <c r="C22" s="20">
        <f t="shared" ref="C22:AG23" si="5">+C16+C18+C20</f>
        <v>130</v>
      </c>
      <c r="D22" s="20">
        <f t="shared" si="5"/>
        <v>103</v>
      </c>
      <c r="E22" s="20">
        <f t="shared" si="5"/>
        <v>114</v>
      </c>
      <c r="F22" s="20">
        <f t="shared" si="5"/>
        <v>100</v>
      </c>
      <c r="G22" s="20">
        <f t="shared" si="5"/>
        <v>136</v>
      </c>
      <c r="H22" s="20">
        <f t="shared" si="5"/>
        <v>90</v>
      </c>
      <c r="I22" s="20">
        <f t="shared" si="5"/>
        <v>306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1002</v>
      </c>
    </row>
    <row r="23" spans="1:36" s="47" customFormat="1" x14ac:dyDescent="0.25">
      <c r="A23" s="48" t="s">
        <v>26</v>
      </c>
      <c r="B23" s="19">
        <f>+B17+B19+B21</f>
        <v>103.04</v>
      </c>
      <c r="C23" s="19">
        <f t="shared" si="5"/>
        <v>582.40000000000009</v>
      </c>
      <c r="D23" s="19">
        <f t="shared" si="5"/>
        <v>461.44000000000005</v>
      </c>
      <c r="E23" s="19">
        <f t="shared" si="5"/>
        <v>510.72</v>
      </c>
      <c r="F23" s="19">
        <f t="shared" si="5"/>
        <v>448.00000000000006</v>
      </c>
      <c r="G23" s="19">
        <f t="shared" si="5"/>
        <v>609.28000000000009</v>
      </c>
      <c r="H23" s="19">
        <f t="shared" si="5"/>
        <v>403.20000000000005</v>
      </c>
      <c r="I23" s="19">
        <f t="shared" si="5"/>
        <v>1370.88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4488.9600000000009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>
        <v>28.4</v>
      </c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28.4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127.232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127.232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28.4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28.4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127.232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127.232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>
        <v>1294.3800000000001</v>
      </c>
      <c r="E52" s="44">
        <v>1268.69</v>
      </c>
      <c r="F52" s="44">
        <v>1396.45</v>
      </c>
      <c r="G52" s="44">
        <v>1525.53</v>
      </c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5485.05</v>
      </c>
    </row>
    <row r="53" spans="1:34" x14ac:dyDescent="0.25">
      <c r="A53" s="17" t="s">
        <v>18</v>
      </c>
      <c r="B53" s="44">
        <v>251.81</v>
      </c>
      <c r="C53" s="44">
        <v>1327.24</v>
      </c>
      <c r="D53" s="44">
        <v>162.5</v>
      </c>
      <c r="E53" s="44">
        <v>606.02</v>
      </c>
      <c r="F53" s="44">
        <v>120</v>
      </c>
      <c r="G53" s="44">
        <v>369.8</v>
      </c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2837.37</v>
      </c>
    </row>
    <row r="54" spans="1:34" x14ac:dyDescent="0.25">
      <c r="A54" s="17" t="s">
        <v>114</v>
      </c>
      <c r="B54" s="44"/>
      <c r="C54" s="44"/>
      <c r="D54" s="44">
        <v>0</v>
      </c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409.05</v>
      </c>
      <c r="C64" s="53">
        <f t="shared" ref="C64:AG64" si="21">+C15+C23+C31+C39+C47+C48+C49+C50+C51+C52+C53+C54+C55+C56+C57+C58+C59+C60+C61+C62+C63</f>
        <v>2108.1400000000003</v>
      </c>
      <c r="D64" s="53">
        <f t="shared" si="21"/>
        <v>1935.2200000000003</v>
      </c>
      <c r="E64" s="53">
        <f t="shared" si="21"/>
        <v>2449.4300000000003</v>
      </c>
      <c r="F64" s="53">
        <f t="shared" si="21"/>
        <v>1966.45</v>
      </c>
      <c r="G64" s="53">
        <f t="shared" si="21"/>
        <v>2681.8100000000004</v>
      </c>
      <c r="H64" s="53">
        <f t="shared" si="21"/>
        <v>437.20000000000005</v>
      </c>
      <c r="I64" s="53">
        <f t="shared" si="21"/>
        <v>1594.1120000000001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13581.412000000004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D</v>
      </c>
      <c r="G66" s="55" t="str">
        <f t="shared" si="22"/>
        <v>CAJA 3 N</v>
      </c>
      <c r="H66" s="55" t="str">
        <f t="shared" si="22"/>
        <v>CAJA 4 D</v>
      </c>
      <c r="I66" s="55" t="str">
        <f t="shared" si="22"/>
        <v>CAJA 4 N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408</v>
      </c>
      <c r="C67" s="57">
        <f t="shared" ref="C67:L67" si="23">C12</f>
        <v>2104.88</v>
      </c>
      <c r="D67" s="57">
        <f t="shared" si="23"/>
        <v>1932.43</v>
      </c>
      <c r="E67" s="57">
        <f t="shared" si="23"/>
        <v>2447.31</v>
      </c>
      <c r="F67" s="57">
        <f t="shared" si="23"/>
        <v>1965.68</v>
      </c>
      <c r="G67" s="57">
        <f t="shared" si="23"/>
        <v>2677.76</v>
      </c>
      <c r="H67" s="57">
        <f t="shared" si="23"/>
        <v>436.71</v>
      </c>
      <c r="I67" s="57">
        <f t="shared" si="23"/>
        <v>1589.19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13561.960000000001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408</v>
      </c>
      <c r="C69" s="59">
        <f t="shared" ref="C69:AG69" si="25">+C67+C68</f>
        <v>2104.88</v>
      </c>
      <c r="D69" s="59">
        <f t="shared" si="25"/>
        <v>1932.43</v>
      </c>
      <c r="E69" s="59">
        <f t="shared" si="25"/>
        <v>2447.31</v>
      </c>
      <c r="F69" s="59">
        <f t="shared" si="25"/>
        <v>1965.68</v>
      </c>
      <c r="G69" s="59">
        <f t="shared" si="25"/>
        <v>2677.76</v>
      </c>
      <c r="H69" s="59">
        <f t="shared" si="25"/>
        <v>436.71</v>
      </c>
      <c r="I69" s="59">
        <f t="shared" si="25"/>
        <v>1589.19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13561.960000000001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1.0500000000000114</v>
      </c>
      <c r="C70" s="57">
        <f t="shared" si="26"/>
        <v>3.2600000000002183</v>
      </c>
      <c r="D70" s="57">
        <f t="shared" si="26"/>
        <v>2.790000000000191</v>
      </c>
      <c r="E70" s="57">
        <f t="shared" si="26"/>
        <v>2.1200000000003456</v>
      </c>
      <c r="F70" s="57">
        <f t="shared" si="26"/>
        <v>0.76999999999998181</v>
      </c>
      <c r="G70" s="57">
        <f t="shared" si="26"/>
        <v>4.0500000000001819</v>
      </c>
      <c r="H70" s="57">
        <f t="shared" si="26"/>
        <v>0.49000000000006594</v>
      </c>
      <c r="I70" s="57">
        <f t="shared" si="26"/>
        <v>4.9220000000000255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19.452000000001021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Tesoreria-pc</cp:lastModifiedBy>
  <cp:lastPrinted>2019-08-19T12:56:25Z</cp:lastPrinted>
  <dcterms:created xsi:type="dcterms:W3CDTF">2013-07-24T18:56:16Z</dcterms:created>
  <dcterms:modified xsi:type="dcterms:W3CDTF">2022-02-22T13:30:59Z</dcterms:modified>
</cp:coreProperties>
</file>