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H39" i="146" l="1"/>
  <c r="L39" i="146"/>
  <c r="T39" i="146"/>
  <c r="AB39" i="146"/>
  <c r="I47" i="146"/>
  <c r="Q47" i="146"/>
  <c r="Y47" i="146"/>
  <c r="AG47" i="146"/>
  <c r="D39" i="146"/>
  <c r="P39" i="146"/>
  <c r="X39" i="146"/>
  <c r="AF39" i="146"/>
  <c r="E47" i="146"/>
  <c r="M47" i="146"/>
  <c r="U47" i="146"/>
  <c r="AC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W47" i="40" s="1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V23" i="40"/>
  <c r="V47" i="40"/>
  <c r="AE39" i="40"/>
  <c r="AA39" i="40"/>
  <c r="W39" i="40"/>
  <c r="AG39" i="40"/>
  <c r="AC39" i="40"/>
  <c r="Y39" i="40"/>
  <c r="AD23" i="40"/>
  <c r="AD47" i="40"/>
  <c r="AF47" i="40"/>
  <c r="X47" i="40"/>
  <c r="Z23" i="40"/>
  <c r="Z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D69" i="40" s="1"/>
  <c r="E68" i="40"/>
  <c r="F68" i="40"/>
  <c r="G68" i="40"/>
  <c r="H68" i="40"/>
  <c r="I68" i="40"/>
  <c r="J68" i="40"/>
  <c r="K68" i="40"/>
  <c r="L68" i="40"/>
  <c r="C69" i="40"/>
  <c r="B68" i="40"/>
  <c r="C17" i="40"/>
  <c r="V70" i="40" l="1"/>
  <c r="I69" i="40"/>
  <c r="H69" i="40"/>
  <c r="E69" i="40"/>
  <c r="AG64" i="40"/>
  <c r="AG70" i="40" s="1"/>
  <c r="AC64" i="40"/>
  <c r="AC70" i="40" s="1"/>
  <c r="Y64" i="40"/>
  <c r="Y70" i="40" s="1"/>
  <c r="AE64" i="40"/>
  <c r="AE70" i="40" s="1"/>
  <c r="X64" i="40"/>
  <c r="X70" i="40" s="1"/>
  <c r="AF64" i="40"/>
  <c r="AF70" i="40" s="1"/>
  <c r="P47" i="40"/>
  <c r="O39" i="40"/>
  <c r="Z70" i="40"/>
  <c r="AA64" i="40"/>
  <c r="AA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AH69" i="40" l="1"/>
  <c r="O64" i="40"/>
  <c r="O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<sst xmlns="http://schemas.openxmlformats.org/spreadsheetml/2006/main" count="781" uniqueCount="158">
  <si>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</si>
  <si>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</si>
  <si>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</si>
  <si>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</si>
  <si>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</si>
  <si>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</si>
  <si>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</si>
  <si>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</si>
  <si>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</si>
  <si>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</si>
  <si>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</si>
  <si>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</si>
  <si>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</si>
  <si>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</si>
  <si>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</si>
  <si>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</si>
  <si>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</si>
  <si>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</si>
  <si>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</si>
  <si>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</si>
  <si>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</si>
  <si>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</si>
  <si>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</si>
  <si>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</si>
  <si>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</si>
  <si>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</si>
  <si>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</si>
  <si>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</si>
  <si>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</si>
  <si>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</si>
  <si>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</si>
  <si>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</si>
  <si>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</si>
  <si>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</si>
  <si>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</si>
  <si>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</si>
  <si>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</si>
  <si>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</si>
  <si>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</si>
  <si>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</si>
  <si>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</si>
  <si>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</si>
  <si>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</si>
  <si>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</si>
  <si>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</si>
  <si>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</si>
  <si>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</si>
  <si>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</si>
  <si>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</si>
  <si>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</si>
  <si>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</si>
  <si>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</si>
  <si>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</si>
  <si>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</si>
  <si>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</si>
  <si>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</si>
  <si>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</si>
  <si>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</si>
  <si>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</si>
  <si>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</si>
  <si>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</si>
  <si>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</si>
  <si>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</si>
  <si>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</si>
  <si>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</si>
  <si>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</si>
  <si>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</si>
  <si>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</si>
  <si>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</si>
  <si>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</si>
  <si>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</si>
  <si>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</si>
  <si>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</si>
  <si>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</si>
  <si>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</si>
  <si>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</si>
  <si>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</si>
  <si>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</si>
  <si>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</si>
  <si>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</si>
  <si>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</si>
  <si>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</si>
  <si>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</si>
  <si>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</si>
  <si>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</si>
  <si>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</si>
  <si>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</si>
  <si>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</si>
  <si>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</si>
  <si>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</si>
  <si>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</si>
  <si>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</si>
  <si>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</si>
  <si>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</si>
  <si>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</si>
  <si>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</si>
  <si>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</si>
  <si>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</si>
  <si>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</si>
  <si>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</si>
  <si>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</si>
  <si>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</si>
  <si>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</si>
  <si>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</si>
  <si>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</si>
  <si>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</si>
  <si>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</si>
  <si>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</si>
  <si>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</si>
  <si>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</si>
  <si>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</si>
  <si>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</si>
  <si>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</si>
  <si>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</si>
  <si>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</si>
  <si>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</si>
  <si>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</si>
  <si>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</si>
  <si>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</si>
  <si>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</si>
  <si>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</si>
  <si>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7.00</t>
  </si>
  <si>
    <t>R/F83.90</t>
  </si>
  <si>
    <t>R/F 55.10</t>
  </si>
  <si>
    <t>R/F 29.00</t>
  </si>
  <si>
    <t>SE CARGARON 3$. DE MAS</t>
  </si>
  <si>
    <t>QUE PERTENECE ALFONDO</t>
  </si>
  <si>
    <t>DE ENECARGADOS.</t>
  </si>
  <si>
    <t>R/F 24.50</t>
  </si>
  <si>
    <t>R/F 40.60</t>
  </si>
  <si>
    <t>R/F 32.50</t>
  </si>
  <si>
    <t>PERIODICO 4.00</t>
  </si>
  <si>
    <t>CUENTA COBRADA POR</t>
  </si>
  <si>
    <t>MAS #8447. 44.80BS.</t>
  </si>
  <si>
    <t>DEB.BANCAMIGA</t>
  </si>
  <si>
    <t>CRED.BANCAMIGA</t>
  </si>
  <si>
    <t>R/F 45.50</t>
  </si>
  <si>
    <t>12.00PERIODICO.</t>
  </si>
  <si>
    <t>R/F 107.00</t>
  </si>
  <si>
    <t>R/F 7.20.</t>
  </si>
  <si>
    <t>R/F 4.00</t>
  </si>
  <si>
    <t>R/F 40.00</t>
  </si>
  <si>
    <t>R/F 21.00</t>
  </si>
  <si>
    <t>114.00 R/F.</t>
  </si>
  <si>
    <t>R/F 33.50</t>
  </si>
  <si>
    <t>MALRESGISTRO1$.</t>
  </si>
  <si>
    <t>SOBRANTE 2$.</t>
  </si>
  <si>
    <t>R/F 46.00</t>
  </si>
  <si>
    <t>FALTANTE 10$.</t>
  </si>
  <si>
    <t>R/F 67.00</t>
  </si>
  <si>
    <t>R/F 47.50</t>
  </si>
  <si>
    <t>R/F 3.50</t>
  </si>
  <si>
    <t>REGISTRO EL PAYPAL</t>
  </si>
  <si>
    <t>EN DOLARES.</t>
  </si>
  <si>
    <t>SOBRANTE 5$.</t>
  </si>
  <si>
    <t>R/F 40.80.</t>
  </si>
  <si>
    <t>SOBRANTE ES TRANSFERENCIA</t>
  </si>
  <si>
    <t>ACLIENTE 161.75.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</si>
</sst>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78077.579999999987</v>
      </c>
      <c r="C2" s="43">
        <f>MODELO!AH12</f>
        <v>29129.18</v>
      </c>
      <c r="D2" s="43">
        <f>EXQUISITECES!AH12</f>
        <v>11555.220000000001</v>
      </c>
      <c r="E2" s="43">
        <f>HOYADA!AH12</f>
        <v>12922.539999999999</v>
      </c>
      <c r="F2" s="43">
        <f>FARMASTOP!AH12</f>
        <v>1373.55</v>
      </c>
      <c r="G2" s="43">
        <f>BOCAS!AH12</f>
        <v>5348.71</v>
      </c>
      <c r="H2" s="43">
        <f>LAGUNETICA!AH12</f>
        <v>0</v>
      </c>
      <c r="I2" s="43">
        <f>SANANTONIO!AH12</f>
        <v>0</v>
      </c>
      <c r="J2" s="43">
        <f>SUM(B2:I2)</f>
        <v>138406.77999999997</v>
      </c>
    </row>
    <row r="3" spans="1:10" x14ac:dyDescent="0.25">
      <c r="A3" s="46" t="s">
        <v>0</v>
      </c>
      <c r="B3" s="43">
        <f>AUTOMERCADO!AH15</f>
        <v>543.20000000000005</v>
      </c>
      <c r="C3" s="43">
        <f>MODELO!AH15</f>
        <v>585.29999999999995</v>
      </c>
      <c r="D3" s="43">
        <f>EXQUISITECES!AH15</f>
        <v>201.4</v>
      </c>
      <c r="E3" s="43">
        <f>HOYADA!AH15</f>
        <v>872.6</v>
      </c>
      <c r="F3" s="43">
        <f>FARMASTOP!AH15</f>
        <v>64.5</v>
      </c>
      <c r="G3" s="43">
        <f>BOCAS!AH15</f>
        <v>12.5</v>
      </c>
      <c r="H3" s="43">
        <f>LAGUNETICA!AH15</f>
        <v>0</v>
      </c>
      <c r="I3" s="43">
        <f>SANANTONIO!AH15</f>
        <v>0</v>
      </c>
      <c r="J3" s="43">
        <f t="shared" ref="J3:J52" si="0">SUM(B3:I3)</f>
        <v>2279.5</v>
      </c>
    </row>
    <row r="4" spans="1:10" x14ac:dyDescent="0.25">
      <c r="A4" s="73" t="s">
        <v>20</v>
      </c>
      <c r="B4" s="43">
        <f>AUTOMERCADO!AH16</f>
        <v>9854</v>
      </c>
      <c r="C4" s="43">
        <f>MODELO!AH16</f>
        <v>2962</v>
      </c>
      <c r="D4" s="43">
        <f>EXQUISITECES!AH16</f>
        <v>1151</v>
      </c>
      <c r="E4" s="43">
        <f>HOYADA!AH16</f>
        <v>919</v>
      </c>
      <c r="F4" s="43">
        <f>FARMASTOP!AH16</f>
        <v>137</v>
      </c>
      <c r="G4" s="43">
        <f>BOCAS!AH16</f>
        <v>703</v>
      </c>
      <c r="H4" s="43">
        <f>LAGUNETICA!AH16</f>
        <v>0</v>
      </c>
      <c r="I4" s="43">
        <f>SANANTONIO!AH16</f>
        <v>0</v>
      </c>
      <c r="J4" s="43">
        <f t="shared" si="0"/>
        <v>15726</v>
      </c>
    </row>
    <row r="5" spans="1:10" x14ac:dyDescent="0.25">
      <c r="A5" s="46" t="s">
        <v>27</v>
      </c>
      <c r="B5" s="43">
        <f>AUTOMERCADO!AH17</f>
        <v>44145.920000000006</v>
      </c>
      <c r="C5" s="43">
        <f>MODELO!AH17</f>
        <v>13269.760000000002</v>
      </c>
      <c r="D5" s="43">
        <f>EXQUISITECES!AH17</f>
        <v>5156.4800000000005</v>
      </c>
      <c r="E5" s="43">
        <f>HOYADA!AH17</f>
        <v>4117.12</v>
      </c>
      <c r="F5" s="43">
        <f>FARMASTOP!AH17</f>
        <v>613.76</v>
      </c>
      <c r="G5" s="43">
        <f>BOCAS!AH17</f>
        <v>3226.7699999999995</v>
      </c>
      <c r="H5" s="43">
        <f>LAGUNETICA!AH17</f>
        <v>0</v>
      </c>
      <c r="I5" s="43">
        <f>SANANTONIO!AH17</f>
        <v>0</v>
      </c>
      <c r="J5" s="43">
        <f t="shared" si="0"/>
        <v>70529.810000000012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9854</v>
      </c>
      <c r="C10" s="43">
        <f>MODELO!AH22</f>
        <v>2962</v>
      </c>
      <c r="D10" s="43">
        <f>EXQUISITECES!AH22</f>
        <v>1151</v>
      </c>
      <c r="E10" s="43">
        <f>HOYADA!AH22</f>
        <v>919</v>
      </c>
      <c r="F10" s="43">
        <f>FARMASTOP!AH22</f>
        <v>137</v>
      </c>
      <c r="G10" s="43">
        <f>BOCAS!AH22</f>
        <v>703</v>
      </c>
      <c r="H10" s="43">
        <f>LAGUNETICA!AH22</f>
        <v>0</v>
      </c>
      <c r="I10" s="43">
        <f>SANANTONIO!AH22</f>
        <v>0</v>
      </c>
      <c r="J10" s="43">
        <f t="shared" si="0"/>
        <v>15726</v>
      </c>
    </row>
    <row r="11" spans="1:10" x14ac:dyDescent="0.25">
      <c r="A11" s="48" t="s">
        <v>26</v>
      </c>
      <c r="B11" s="43">
        <f>AUTOMERCADO!AH23</f>
        <v>44145.920000000006</v>
      </c>
      <c r="C11" s="43">
        <f>MODELO!AH23</f>
        <v>13269.760000000002</v>
      </c>
      <c r="D11" s="43">
        <f>EXQUISITECES!AH23</f>
        <v>5156.4800000000005</v>
      </c>
      <c r="E11" s="43">
        <f>HOYADA!AH23</f>
        <v>4117.12</v>
      </c>
      <c r="F11" s="43">
        <f>FARMASTOP!AH23</f>
        <v>613.76</v>
      </c>
      <c r="G11" s="43">
        <f>BOCAS!AH23</f>
        <v>3226.7699999999995</v>
      </c>
      <c r="H11" s="43">
        <f>LAGUNETICA!AH23</f>
        <v>0</v>
      </c>
      <c r="I11" s="43">
        <f>SANANTONIO!AH23</f>
        <v>0</v>
      </c>
      <c r="J11" s="43">
        <f t="shared" si="0"/>
        <v>70529.810000000012</v>
      </c>
    </row>
    <row r="12" spans="1:10" x14ac:dyDescent="0.25">
      <c r="A12" s="46" t="s">
        <v>28</v>
      </c>
      <c r="B12" s="43">
        <f>AUTOMERCADO!AH24</f>
        <v>2</v>
      </c>
      <c r="C12" s="43">
        <f>MODELO!AH24</f>
        <v>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7</v>
      </c>
    </row>
    <row r="13" spans="1:10" x14ac:dyDescent="0.25">
      <c r="A13" s="46" t="s">
        <v>31</v>
      </c>
      <c r="B13" s="43">
        <f>AUTOMERCADO!AH25</f>
        <v>8.9600000000000009</v>
      </c>
      <c r="C13" s="43">
        <f>MODELO!AH25</f>
        <v>22.400000000000002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31.360000000000003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</v>
      </c>
      <c r="C18" s="43">
        <f>MODELO!AH30</f>
        <v>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7</v>
      </c>
    </row>
    <row r="19" spans="1:10" x14ac:dyDescent="0.25">
      <c r="A19" s="48" t="s">
        <v>33</v>
      </c>
      <c r="B19" s="43">
        <f>AUTOMERCADO!AH31</f>
        <v>8.9600000000000009</v>
      </c>
      <c r="C19" s="43">
        <f>MODELO!AH31</f>
        <v>22.400000000000002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31.360000000000003</v>
      </c>
    </row>
    <row r="20" spans="1:10" x14ac:dyDescent="0.25">
      <c r="A20" s="46" t="s">
        <v>34</v>
      </c>
      <c r="B20" s="43">
        <f>AUTOMERCADO!AH32</f>
        <v>267.81</v>
      </c>
      <c r="C20" s="43">
        <f>MODELO!AH32</f>
        <v>45.75</v>
      </c>
      <c r="D20" s="43">
        <f>EXQUISITECES!AH32</f>
        <v>43.5</v>
      </c>
      <c r="E20" s="43">
        <f>HOYADA!AH32</f>
        <v>0</v>
      </c>
      <c r="F20" s="43">
        <f>FARMASTOP!AH32</f>
        <v>23.62</v>
      </c>
      <c r="G20" s="43">
        <f>BOCAS!AH32</f>
        <v>45.08</v>
      </c>
      <c r="H20" s="43">
        <f>LAGUNETICA!AH32</f>
        <v>0</v>
      </c>
      <c r="I20" s="43">
        <f>SANANTONIO!AH32</f>
        <v>0</v>
      </c>
      <c r="J20" s="43">
        <f t="shared" si="0"/>
        <v>425.76</v>
      </c>
    </row>
    <row r="21" spans="1:10" x14ac:dyDescent="0.25">
      <c r="A21" s="46" t="s">
        <v>35</v>
      </c>
      <c r="B21" s="43">
        <f>AUTOMERCADO!AH33</f>
        <v>1199.7888</v>
      </c>
      <c r="C21" s="43">
        <f>MODELO!AH33</f>
        <v>204.96000000000004</v>
      </c>
      <c r="D21" s="43">
        <f>EXQUISITECES!AH33</f>
        <v>194.88</v>
      </c>
      <c r="E21" s="43">
        <f>HOYADA!AH33</f>
        <v>0</v>
      </c>
      <c r="F21" s="43">
        <f>FARMASTOP!AH33</f>
        <v>105.81760000000001</v>
      </c>
      <c r="G21" s="43">
        <f>BOCAS!AH33</f>
        <v>206.91719999999998</v>
      </c>
      <c r="H21" s="43">
        <f>LAGUNETICA!AH33</f>
        <v>0</v>
      </c>
      <c r="I21" s="43">
        <f>SANANTONIO!AH33</f>
        <v>0</v>
      </c>
      <c r="J21" s="43">
        <f t="shared" si="0"/>
        <v>1912.3636000000001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267.81</v>
      </c>
      <c r="C26" s="43">
        <f>MODELO!AH38</f>
        <v>45.75</v>
      </c>
      <c r="D26" s="43">
        <f>EXQUISITECES!AH38</f>
        <v>43.5</v>
      </c>
      <c r="E26" s="43">
        <f>HOYADA!AH38</f>
        <v>0</v>
      </c>
      <c r="F26" s="43">
        <f>FARMASTOP!AH38</f>
        <v>23.62</v>
      </c>
      <c r="G26" s="43">
        <f>BOCAS!AH38</f>
        <v>45.08</v>
      </c>
      <c r="H26" s="43">
        <f>LAGUNETICA!AH38</f>
        <v>0</v>
      </c>
      <c r="I26" s="43">
        <f>SANANTONIO!AH38</f>
        <v>0</v>
      </c>
      <c r="J26" s="43">
        <f t="shared" si="0"/>
        <v>425.76</v>
      </c>
    </row>
    <row r="27" spans="1:10" x14ac:dyDescent="0.25">
      <c r="A27" s="48" t="s">
        <v>42</v>
      </c>
      <c r="B27" s="43">
        <f>AUTOMERCADO!AH39</f>
        <v>1199.7888</v>
      </c>
      <c r="C27" s="43">
        <f>MODELO!AH39</f>
        <v>204.96000000000004</v>
      </c>
      <c r="D27" s="43">
        <f>EXQUISITECES!AH39</f>
        <v>194.88</v>
      </c>
      <c r="E27" s="43">
        <f>HOYADA!AH39</f>
        <v>0</v>
      </c>
      <c r="F27" s="43">
        <f>FARMASTOP!AH39</f>
        <v>105.81760000000001</v>
      </c>
      <c r="G27" s="43">
        <f>BOCAS!AH39</f>
        <v>206.91719999999998</v>
      </c>
      <c r="H27" s="43">
        <f>LAGUNETICA!AH39</f>
        <v>0</v>
      </c>
      <c r="I27" s="43">
        <f>SANANTONIO!AH39</f>
        <v>0</v>
      </c>
      <c r="J27" s="43">
        <f t="shared" si="0"/>
        <v>1912.3636000000001</v>
      </c>
    </row>
    <row r="28" spans="1:10" x14ac:dyDescent="0.25">
      <c r="A28" s="46" t="s">
        <v>43</v>
      </c>
      <c r="B28" s="43">
        <f>AUTOMERCADO!AH40</f>
        <v>596.2700000000001</v>
      </c>
      <c r="C28" s="43">
        <f>MODELO!AH40</f>
        <v>0</v>
      </c>
      <c r="D28" s="43">
        <f>EXQUISITECES!AH40</f>
        <v>89.47999999999999</v>
      </c>
      <c r="E28" s="43">
        <f>HOYADA!AH40</f>
        <v>8.68</v>
      </c>
      <c r="F28" s="43">
        <f>FARMASTOP!AH40</f>
        <v>0</v>
      </c>
      <c r="G28" s="43">
        <f>BOCAS!AH40</f>
        <v>13.86</v>
      </c>
      <c r="H28" s="43">
        <f>LAGUNETICA!AH40</f>
        <v>0</v>
      </c>
      <c r="I28" s="43">
        <f>SANANTONIO!AH40</f>
        <v>0</v>
      </c>
      <c r="J28" s="43">
        <f t="shared" si="0"/>
        <v>708.29000000000008</v>
      </c>
    </row>
    <row r="29" spans="1:10" x14ac:dyDescent="0.25">
      <c r="A29" s="46" t="s">
        <v>44</v>
      </c>
      <c r="B29" s="43">
        <f>AUTOMERCADO!AH41</f>
        <v>2671.2896000000001</v>
      </c>
      <c r="C29" s="43">
        <f>MODELO!AH41</f>
        <v>0</v>
      </c>
      <c r="D29" s="43">
        <f>EXQUISITECES!AH41</f>
        <v>400.87040000000002</v>
      </c>
      <c r="E29" s="43">
        <f>HOYADA!AH41</f>
        <v>38.886400000000002</v>
      </c>
      <c r="F29" s="43">
        <f>FARMASTOP!AH41</f>
        <v>0</v>
      </c>
      <c r="G29" s="43">
        <f>BOCAS!AH41</f>
        <v>63.617399999999996</v>
      </c>
      <c r="H29" s="43">
        <f>LAGUNETICA!AH41</f>
        <v>0</v>
      </c>
      <c r="I29" s="43">
        <f>SANANTONIO!AH41</f>
        <v>0</v>
      </c>
      <c r="J29" s="43">
        <f t="shared" si="0"/>
        <v>3174.6637999999998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596.2700000000001</v>
      </c>
      <c r="C34" s="43">
        <f>MODELO!AH46</f>
        <v>0</v>
      </c>
      <c r="D34" s="43">
        <f>EXQUISITECES!AH46</f>
        <v>89.47999999999999</v>
      </c>
      <c r="E34" s="43">
        <f>HOYADA!AH46</f>
        <v>8.68</v>
      </c>
      <c r="F34" s="43">
        <f>FARMASTOP!AH46</f>
        <v>0</v>
      </c>
      <c r="G34" s="43">
        <f>BOCAS!AH46</f>
        <v>13.86</v>
      </c>
      <c r="H34" s="43">
        <f>LAGUNETICA!AH46</f>
        <v>0</v>
      </c>
      <c r="I34" s="43">
        <f>SANANTONIO!AH46</f>
        <v>0</v>
      </c>
      <c r="J34" s="43">
        <f t="shared" si="0"/>
        <v>708.29000000000008</v>
      </c>
    </row>
    <row r="35" spans="1:10" x14ac:dyDescent="0.25">
      <c r="A35" s="48" t="s">
        <v>48</v>
      </c>
      <c r="B35" s="43">
        <f>AUTOMERCADO!AH47</f>
        <v>2671.2896000000001</v>
      </c>
      <c r="C35" s="43">
        <f>MODELO!AH47</f>
        <v>0</v>
      </c>
      <c r="D35" s="43">
        <f>EXQUISITECES!AH47</f>
        <v>400.87040000000002</v>
      </c>
      <c r="E35" s="43">
        <f>HOYADA!AH47</f>
        <v>38.886400000000002</v>
      </c>
      <c r="F35" s="43">
        <f>FARMASTOP!AH47</f>
        <v>0</v>
      </c>
      <c r="G35" s="43">
        <f>BOCAS!AH47</f>
        <v>63.617399999999996</v>
      </c>
      <c r="H35" s="43">
        <f>LAGUNETICA!AH47</f>
        <v>0</v>
      </c>
      <c r="I35" s="43">
        <f>SANANTONIO!AH47</f>
        <v>0</v>
      </c>
      <c r="J35" s="43">
        <f t="shared" si="0"/>
        <v>3174.6637999999998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22564.820000000003</v>
      </c>
      <c r="C37" s="43">
        <f>MODELO!AH49</f>
        <v>6891.4699999999993</v>
      </c>
      <c r="D37" s="43">
        <f>EXQUISITECES!AH49</f>
        <v>3664.62</v>
      </c>
      <c r="E37" s="43">
        <f>HOYADA!AH49</f>
        <v>3796.62</v>
      </c>
      <c r="F37" s="43">
        <f>FARMASTOP!AH49</f>
        <v>730.05</v>
      </c>
      <c r="G37" s="43">
        <f>BOCAS!AH49</f>
        <v>1786.63</v>
      </c>
      <c r="H37" s="43">
        <f>LAGUNETICA!AH49</f>
        <v>0</v>
      </c>
      <c r="I37" s="43">
        <f>SANANTONIO!AH49</f>
        <v>0</v>
      </c>
      <c r="J37" s="43">
        <f t="shared" si="0"/>
        <v>39434.210000000006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392.19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392.19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4733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4733</v>
      </c>
    </row>
    <row r="41" spans="1:10" x14ac:dyDescent="0.25">
      <c r="A41" s="74" t="s">
        <v>18</v>
      </c>
      <c r="B41" s="43">
        <f>AUTOMERCADO!AH53</f>
        <v>5000.25</v>
      </c>
      <c r="C41" s="43">
        <f>MODELO!AH53</f>
        <v>2878.3599999999997</v>
      </c>
      <c r="D41" s="43">
        <f>EXQUISITECES!AH53</f>
        <v>1809.7900000000002</v>
      </c>
      <c r="E41" s="43">
        <f>HOYADA!AH53</f>
        <v>3902.59</v>
      </c>
      <c r="F41" s="43">
        <f>FARMASTOP!AH53</f>
        <v>31.9</v>
      </c>
      <c r="G41" s="43">
        <f>BOCAS!AH53</f>
        <v>170.61</v>
      </c>
      <c r="H41" s="43">
        <f>LAGUNETICA!AH53</f>
        <v>0</v>
      </c>
      <c r="I41" s="43">
        <f>SANANTONIO!AH53</f>
        <v>0</v>
      </c>
      <c r="J41" s="43">
        <f t="shared" si="0"/>
        <v>13793.5</v>
      </c>
    </row>
    <row r="42" spans="1:10" x14ac:dyDescent="0.25">
      <c r="A42" s="74" t="s">
        <v>114</v>
      </c>
      <c r="B42" s="43">
        <f>AUTOMERCADO!AH54</f>
        <v>294.41000000000003</v>
      </c>
      <c r="C42" s="43">
        <f>MODELO!AH54</f>
        <v>237.80999999999997</v>
      </c>
      <c r="D42" s="43">
        <f>EXQUISITECES!AH54</f>
        <v>0</v>
      </c>
      <c r="E42" s="43">
        <f>HOYADA!AH54</f>
        <v>209.26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741.48</v>
      </c>
    </row>
    <row r="43" spans="1:10" x14ac:dyDescent="0.25">
      <c r="A43" s="74" t="s">
        <v>52</v>
      </c>
      <c r="B43" s="43">
        <f>AUTOMERCADO!AH55</f>
        <v>1675.79</v>
      </c>
      <c r="C43" s="43">
        <f>MODELO!AH55</f>
        <v>575.17000000000007</v>
      </c>
      <c r="D43" s="43">
        <f>EXQUISITECES!AH55</f>
        <v>213.81</v>
      </c>
      <c r="E43" s="43">
        <f>HOYADA!AH55</f>
        <v>0</v>
      </c>
      <c r="F43" s="43">
        <f>FARMASTOP!AH55</f>
        <v>0</v>
      </c>
      <c r="G43" s="43">
        <f>BOCAS!AH55</f>
        <v>4.13</v>
      </c>
      <c r="H43" s="43">
        <f>LAGUNETICA!AH55</f>
        <v>0</v>
      </c>
      <c r="I43" s="43">
        <f>SANANTONIO!AH55</f>
        <v>0</v>
      </c>
      <c r="J43" s="43">
        <f t="shared" si="0"/>
        <v>2468.9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34.39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34.39</v>
      </c>
    </row>
    <row r="48" spans="1:10" x14ac:dyDescent="0.25">
      <c r="A48" s="74" t="s">
        <v>51</v>
      </c>
      <c r="B48" s="43">
        <f>AUTOMERCADO!AH60</f>
        <v>138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138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78634.618400000007</v>
      </c>
      <c r="C52" s="75">
        <f>MODELO!AH64</f>
        <v>29432.62000000001</v>
      </c>
      <c r="D52" s="75">
        <f>EXQUISITECES!AH64</f>
        <v>11641.850400000001</v>
      </c>
      <c r="E52" s="75">
        <f>HOYADA!AH64</f>
        <v>12937.0764</v>
      </c>
      <c r="F52" s="75">
        <f>FARMASTOP!AH64</f>
        <v>1546.0275999999999</v>
      </c>
      <c r="G52" s="75">
        <f>BOCAS!AH64</f>
        <v>5471.1745999999994</v>
      </c>
      <c r="H52" s="75">
        <f>LAGUNETICA!AH64</f>
        <v>0</v>
      </c>
      <c r="I52" s="75">
        <f>SANANTONIO!AH64</f>
        <v>0</v>
      </c>
      <c r="J52" s="75">
        <f t="shared" si="0"/>
        <v>139663.36740000002</v>
      </c>
    </row>
    <row r="53" spans="1:10" x14ac:dyDescent="0.25">
      <c r="A53" s="56" t="s">
        <v>3</v>
      </c>
      <c r="B53" s="43">
        <f>B2</f>
        <v>78077.579999999987</v>
      </c>
      <c r="C53" s="43">
        <f t="shared" ref="C53:I53" si="1">C2</f>
        <v>29129.18</v>
      </c>
      <c r="D53" s="43">
        <f t="shared" si="1"/>
        <v>11555.220000000001</v>
      </c>
      <c r="E53" s="43">
        <f t="shared" si="1"/>
        <v>12922.539999999999</v>
      </c>
      <c r="F53" s="43">
        <f t="shared" si="1"/>
        <v>1373.55</v>
      </c>
      <c r="G53" s="43">
        <f t="shared" si="1"/>
        <v>5348.71</v>
      </c>
      <c r="H53" s="43">
        <f t="shared" si="1"/>
        <v>0</v>
      </c>
      <c r="I53" s="43">
        <f t="shared" si="1"/>
        <v>0</v>
      </c>
      <c r="J53" s="43">
        <f>J2</f>
        <v>138406.77999999997</v>
      </c>
    </row>
    <row r="54" spans="1:10" x14ac:dyDescent="0.25">
      <c r="A54" s="58" t="s">
        <v>95</v>
      </c>
      <c r="B54" s="43">
        <f>+B52-B53</f>
        <v>557.03840000001946</v>
      </c>
      <c r="C54" s="43">
        <f t="shared" ref="C54:I54" si="2">+C52-C53</f>
        <v>303.4400000000096</v>
      </c>
      <c r="D54" s="43">
        <f t="shared" si="2"/>
        <v>86.630400000000009</v>
      </c>
      <c r="E54" s="43">
        <f t="shared" si="2"/>
        <v>14.536400000000867</v>
      </c>
      <c r="F54" s="43">
        <f t="shared" si="2"/>
        <v>172.47759999999994</v>
      </c>
      <c r="G54" s="43">
        <f t="shared" si="2"/>
        <v>122.46459999999934</v>
      </c>
      <c r="H54" s="43">
        <f t="shared" si="2"/>
        <v>0</v>
      </c>
      <c r="I54" s="43">
        <f t="shared" si="2"/>
        <v>0</v>
      </c>
      <c r="J54" s="43">
        <f>+J52-J53</f>
        <v>1256.5874000000476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0" activePane="bottomRight" state="frozen"/>
      <selection pane="topRight" activeCell="B1" sqref="B1"/>
      <selection pane="bottomLeft" activeCell="A5" sqref="A5"/>
      <selection pane="bottomRight" activeCell="H49" sqref="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66</v>
      </c>
      <c r="I11" s="5" t="s">
        <v>67</v>
      </c>
      <c r="J11" s="5" t="s">
        <v>69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1460.47</v>
      </c>
      <c r="C12" s="26">
        <v>4736.3100000000004</v>
      </c>
      <c r="D12" s="26">
        <v>4546.7299999999996</v>
      </c>
      <c r="E12" s="26">
        <v>3562.77</v>
      </c>
      <c r="F12" s="26">
        <v>5060.41</v>
      </c>
      <c r="G12" s="26">
        <v>4072.12</v>
      </c>
      <c r="H12" s="26">
        <v>3327.82</v>
      </c>
      <c r="I12" s="26">
        <v>1689.64</v>
      </c>
      <c r="J12" s="26">
        <v>3123.96</v>
      </c>
      <c r="K12" s="26">
        <v>600.29</v>
      </c>
      <c r="L12" s="26">
        <v>6977.18</v>
      </c>
      <c r="M12" s="26">
        <v>2063.06</v>
      </c>
      <c r="N12" s="26">
        <v>3454.74</v>
      </c>
      <c r="O12" s="26">
        <v>4548.76</v>
      </c>
      <c r="P12" s="26">
        <v>5474.29</v>
      </c>
      <c r="Q12" s="26">
        <v>4338.2</v>
      </c>
      <c r="R12" s="26">
        <v>4540.5</v>
      </c>
      <c r="S12" s="26">
        <v>2842.51</v>
      </c>
      <c r="T12" s="26">
        <v>681.59</v>
      </c>
      <c r="U12" s="26">
        <v>5221.55</v>
      </c>
      <c r="V12" s="26">
        <v>1011.09</v>
      </c>
      <c r="W12" s="26">
        <v>938.4</v>
      </c>
      <c r="X12" s="26">
        <v>3805.19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78077.579999999987</v>
      </c>
      <c r="AI12" s="26">
        <v>78075.350000000006</v>
      </c>
      <c r="AJ12" s="69">
        <f>+AI12-AH12</f>
        <v>-2.2299999999813735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127.5</v>
      </c>
      <c r="E15" s="23"/>
      <c r="F15" s="23">
        <v>115</v>
      </c>
      <c r="G15" s="23"/>
      <c r="H15" s="23">
        <v>75</v>
      </c>
      <c r="I15" s="23"/>
      <c r="J15" s="23"/>
      <c r="K15" s="23"/>
      <c r="L15" s="23">
        <v>0</v>
      </c>
      <c r="M15" s="23">
        <v>26.5</v>
      </c>
      <c r="N15" s="23">
        <v>19</v>
      </c>
      <c r="O15" s="23">
        <v>42.5</v>
      </c>
      <c r="P15" s="23"/>
      <c r="Q15" s="23"/>
      <c r="R15" s="23"/>
      <c r="S15" s="23"/>
      <c r="T15" s="23">
        <v>19.5</v>
      </c>
      <c r="U15" s="23">
        <v>25.5</v>
      </c>
      <c r="V15" s="23">
        <v>19</v>
      </c>
      <c r="W15" s="23">
        <v>73.7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543.20000000000005</v>
      </c>
    </row>
    <row r="16" spans="1:36" s="32" customFormat="1" x14ac:dyDescent="0.25">
      <c r="A16" s="30" t="s">
        <v>20</v>
      </c>
      <c r="B16" s="31">
        <v>156</v>
      </c>
      <c r="C16" s="31">
        <v>693</v>
      </c>
      <c r="D16" s="31">
        <v>480</v>
      </c>
      <c r="E16" s="31">
        <v>495</v>
      </c>
      <c r="F16" s="31">
        <v>738</v>
      </c>
      <c r="G16" s="31">
        <v>610</v>
      </c>
      <c r="H16" s="31">
        <v>415</v>
      </c>
      <c r="I16" s="31">
        <v>255</v>
      </c>
      <c r="J16" s="31">
        <v>333</v>
      </c>
      <c r="K16" s="31">
        <v>47</v>
      </c>
      <c r="L16" s="31">
        <v>1011</v>
      </c>
      <c r="M16" s="31">
        <v>174</v>
      </c>
      <c r="N16" s="31">
        <v>346</v>
      </c>
      <c r="O16" s="31">
        <v>436</v>
      </c>
      <c r="P16" s="31">
        <v>738</v>
      </c>
      <c r="Q16" s="31">
        <v>600</v>
      </c>
      <c r="R16" s="31">
        <v>632</v>
      </c>
      <c r="S16" s="31">
        <v>330</v>
      </c>
      <c r="T16" s="31">
        <v>95</v>
      </c>
      <c r="U16" s="31">
        <v>515</v>
      </c>
      <c r="V16" s="31">
        <v>169</v>
      </c>
      <c r="W16" s="31">
        <v>90</v>
      </c>
      <c r="X16" s="31">
        <v>496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9854</v>
      </c>
      <c r="AJ16" s="70"/>
    </row>
    <row r="17" spans="1:36" s="47" customFormat="1" x14ac:dyDescent="0.25">
      <c r="A17" s="46" t="s">
        <v>27</v>
      </c>
      <c r="B17" s="22">
        <f>B16*$B$8</f>
        <v>698.88000000000011</v>
      </c>
      <c r="C17" s="22">
        <f>C16*$B$8</f>
        <v>3104.6400000000003</v>
      </c>
      <c r="D17" s="22">
        <f t="shared" ref="D17:L17" si="2">D16*$B$8</f>
        <v>2150.4</v>
      </c>
      <c r="E17" s="22">
        <f t="shared" si="2"/>
        <v>2217.6000000000004</v>
      </c>
      <c r="F17" s="22">
        <f t="shared" si="2"/>
        <v>3306.2400000000002</v>
      </c>
      <c r="G17" s="22">
        <f t="shared" si="2"/>
        <v>2732.8</v>
      </c>
      <c r="H17" s="22">
        <f t="shared" si="2"/>
        <v>1859.2000000000003</v>
      </c>
      <c r="I17" s="22">
        <f t="shared" si="2"/>
        <v>1142.4000000000001</v>
      </c>
      <c r="J17" s="22">
        <f t="shared" si="2"/>
        <v>1491.8400000000001</v>
      </c>
      <c r="K17" s="22">
        <f t="shared" si="2"/>
        <v>210.56000000000003</v>
      </c>
      <c r="L17" s="22">
        <f t="shared" si="2"/>
        <v>4529.2800000000007</v>
      </c>
      <c r="M17" s="22">
        <f t="shared" ref="M17:R17" si="3">M16*$B$8</f>
        <v>779.5200000000001</v>
      </c>
      <c r="N17" s="22">
        <f t="shared" si="3"/>
        <v>1550.0800000000002</v>
      </c>
      <c r="O17" s="22">
        <f t="shared" si="3"/>
        <v>1953.2800000000002</v>
      </c>
      <c r="P17" s="22">
        <f t="shared" si="3"/>
        <v>3306.2400000000002</v>
      </c>
      <c r="Q17" s="22">
        <f t="shared" si="3"/>
        <v>2688.0000000000005</v>
      </c>
      <c r="R17" s="22">
        <f t="shared" si="3"/>
        <v>2831.36</v>
      </c>
      <c r="S17" s="22">
        <f t="shared" ref="S17:AG17" si="4">S16*$B$8</f>
        <v>1478.4</v>
      </c>
      <c r="T17" s="22">
        <f t="shared" si="4"/>
        <v>425.6</v>
      </c>
      <c r="U17" s="22">
        <f t="shared" si="4"/>
        <v>2307.2000000000003</v>
      </c>
      <c r="V17" s="22">
        <f t="shared" si="4"/>
        <v>757.12000000000012</v>
      </c>
      <c r="W17" s="22">
        <f t="shared" si="4"/>
        <v>403.20000000000005</v>
      </c>
      <c r="X17" s="22">
        <f t="shared" si="4"/>
        <v>2222.0800000000004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44145.920000000006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156</v>
      </c>
      <c r="C22" s="20">
        <f t="shared" ref="C22:L22" si="11">+C16+C18+C20</f>
        <v>693</v>
      </c>
      <c r="D22" s="20">
        <f t="shared" si="11"/>
        <v>480</v>
      </c>
      <c r="E22" s="20">
        <f t="shared" si="11"/>
        <v>495</v>
      </c>
      <c r="F22" s="20">
        <f t="shared" si="11"/>
        <v>738</v>
      </c>
      <c r="G22" s="20">
        <f t="shared" si="11"/>
        <v>610</v>
      </c>
      <c r="H22" s="20">
        <f t="shared" si="11"/>
        <v>415</v>
      </c>
      <c r="I22" s="20">
        <f t="shared" si="11"/>
        <v>255</v>
      </c>
      <c r="J22" s="20">
        <f t="shared" si="11"/>
        <v>333</v>
      </c>
      <c r="K22" s="20">
        <f t="shared" si="11"/>
        <v>47</v>
      </c>
      <c r="L22" s="20">
        <f t="shared" si="11"/>
        <v>1011</v>
      </c>
      <c r="M22" s="20">
        <f t="shared" ref="M22:S22" si="12">+M16+M18+M20</f>
        <v>174</v>
      </c>
      <c r="N22" s="20">
        <f t="shared" si="12"/>
        <v>346</v>
      </c>
      <c r="O22" s="20">
        <f t="shared" si="12"/>
        <v>436</v>
      </c>
      <c r="P22" s="20">
        <f t="shared" si="12"/>
        <v>738</v>
      </c>
      <c r="Q22" s="20">
        <f t="shared" si="12"/>
        <v>600</v>
      </c>
      <c r="R22" s="20">
        <f t="shared" si="12"/>
        <v>632</v>
      </c>
      <c r="S22" s="20">
        <f t="shared" si="12"/>
        <v>330</v>
      </c>
      <c r="T22" s="20">
        <f t="shared" ref="T22:AG22" si="13">+T16+T18+T20</f>
        <v>95</v>
      </c>
      <c r="U22" s="20">
        <f t="shared" si="13"/>
        <v>515</v>
      </c>
      <c r="V22" s="20">
        <f t="shared" si="13"/>
        <v>169</v>
      </c>
      <c r="W22" s="20">
        <f t="shared" si="13"/>
        <v>90</v>
      </c>
      <c r="X22" s="20">
        <f t="shared" si="13"/>
        <v>496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9854</v>
      </c>
    </row>
    <row r="23" spans="1:36" s="47" customFormat="1" x14ac:dyDescent="0.25">
      <c r="A23" s="48" t="s">
        <v>26</v>
      </c>
      <c r="B23" s="19">
        <f>+B17+B19+B21</f>
        <v>698.88000000000011</v>
      </c>
      <c r="C23" s="19">
        <f t="shared" ref="C23:L23" si="14">+C17+C19+C21</f>
        <v>3104.6400000000003</v>
      </c>
      <c r="D23" s="19">
        <f t="shared" si="14"/>
        <v>2150.4</v>
      </c>
      <c r="E23" s="19">
        <f t="shared" si="14"/>
        <v>2217.6000000000004</v>
      </c>
      <c r="F23" s="19">
        <f t="shared" si="14"/>
        <v>3306.2400000000002</v>
      </c>
      <c r="G23" s="19">
        <f t="shared" si="14"/>
        <v>2732.8</v>
      </c>
      <c r="H23" s="19">
        <f t="shared" si="14"/>
        <v>1859.2000000000003</v>
      </c>
      <c r="I23" s="19">
        <f t="shared" si="14"/>
        <v>1142.4000000000001</v>
      </c>
      <c r="J23" s="19">
        <f t="shared" si="14"/>
        <v>1491.8400000000001</v>
      </c>
      <c r="K23" s="19">
        <f t="shared" si="14"/>
        <v>210.56000000000003</v>
      </c>
      <c r="L23" s="19">
        <f t="shared" si="14"/>
        <v>4529.2800000000007</v>
      </c>
      <c r="M23" s="19">
        <f t="shared" ref="M23:S23" si="15">+M17+M19+M21</f>
        <v>779.5200000000001</v>
      </c>
      <c r="N23" s="19">
        <f t="shared" si="15"/>
        <v>1550.0800000000002</v>
      </c>
      <c r="O23" s="19">
        <f t="shared" si="15"/>
        <v>1953.2800000000002</v>
      </c>
      <c r="P23" s="19">
        <f t="shared" si="15"/>
        <v>3306.2400000000002</v>
      </c>
      <c r="Q23" s="19">
        <f t="shared" si="15"/>
        <v>2688.0000000000005</v>
      </c>
      <c r="R23" s="19">
        <f t="shared" si="15"/>
        <v>2831.36</v>
      </c>
      <c r="S23" s="19">
        <f t="shared" si="15"/>
        <v>1478.4</v>
      </c>
      <c r="T23" s="19">
        <f t="shared" ref="T23:AG23" si="16">+T17+T19+T21</f>
        <v>425.6</v>
      </c>
      <c r="U23" s="19">
        <f t="shared" si="16"/>
        <v>2307.2000000000003</v>
      </c>
      <c r="V23" s="19">
        <f t="shared" si="16"/>
        <v>757.12000000000012</v>
      </c>
      <c r="W23" s="19">
        <f t="shared" si="16"/>
        <v>403.20000000000005</v>
      </c>
      <c r="X23" s="19">
        <f t="shared" si="16"/>
        <v>2222.0800000000004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44145.920000000006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2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8.9600000000000009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8.9600000000000009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2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8.9600000000000009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8.9600000000000009</v>
      </c>
    </row>
    <row r="32" spans="1:36" x14ac:dyDescent="0.25">
      <c r="A32" s="13" t="s">
        <v>34</v>
      </c>
      <c r="B32" s="36"/>
      <c r="C32" s="36">
        <v>10</v>
      </c>
      <c r="D32" s="36"/>
      <c r="E32" s="36"/>
      <c r="F32" s="36">
        <v>100</v>
      </c>
      <c r="G32" s="36"/>
      <c r="H32" s="36"/>
      <c r="I32" s="36">
        <v>12.88</v>
      </c>
      <c r="J32" s="36"/>
      <c r="K32" s="36"/>
      <c r="L32" s="36">
        <v>100</v>
      </c>
      <c r="M32" s="37"/>
      <c r="N32" s="37"/>
      <c r="O32" s="37"/>
      <c r="P32" s="37">
        <v>20.91</v>
      </c>
      <c r="Q32" s="37"/>
      <c r="R32" s="37"/>
      <c r="S32" s="37">
        <v>24.02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267.81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44.800000000000004</v>
      </c>
      <c r="D33" s="22">
        <f t="shared" si="30"/>
        <v>0</v>
      </c>
      <c r="E33" s="22">
        <f t="shared" si="30"/>
        <v>0</v>
      </c>
      <c r="F33" s="22">
        <f t="shared" si="30"/>
        <v>448.00000000000006</v>
      </c>
      <c r="G33" s="22">
        <f t="shared" si="30"/>
        <v>0</v>
      </c>
      <c r="H33" s="22">
        <f t="shared" si="30"/>
        <v>0</v>
      </c>
      <c r="I33" s="22">
        <f t="shared" si="30"/>
        <v>57.702400000000011</v>
      </c>
      <c r="J33" s="22">
        <f t="shared" si="30"/>
        <v>0</v>
      </c>
      <c r="K33" s="22">
        <f t="shared" si="30"/>
        <v>0</v>
      </c>
      <c r="L33" s="22">
        <f t="shared" si="30"/>
        <v>448.00000000000006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93.676800000000014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107.60960000000001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1199.7888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10</v>
      </c>
      <c r="D38" s="20">
        <f t="shared" si="39"/>
        <v>0</v>
      </c>
      <c r="E38" s="20">
        <f t="shared" si="39"/>
        <v>0</v>
      </c>
      <c r="F38" s="20">
        <f t="shared" si="39"/>
        <v>100</v>
      </c>
      <c r="G38" s="20">
        <f t="shared" si="39"/>
        <v>0</v>
      </c>
      <c r="H38" s="20">
        <f t="shared" si="39"/>
        <v>0</v>
      </c>
      <c r="I38" s="20">
        <f t="shared" si="39"/>
        <v>12.88</v>
      </c>
      <c r="J38" s="20">
        <f t="shared" si="39"/>
        <v>0</v>
      </c>
      <c r="K38" s="20">
        <f t="shared" si="39"/>
        <v>0</v>
      </c>
      <c r="L38" s="20">
        <f t="shared" si="39"/>
        <v>100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20.91</v>
      </c>
      <c r="Q38" s="20">
        <f t="shared" si="40"/>
        <v>0</v>
      </c>
      <c r="R38" s="20">
        <f t="shared" si="40"/>
        <v>0</v>
      </c>
      <c r="S38" s="20">
        <f t="shared" si="40"/>
        <v>24.02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267.81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44.800000000000004</v>
      </c>
      <c r="D39" s="19">
        <f t="shared" si="42"/>
        <v>0</v>
      </c>
      <c r="E39" s="19">
        <f t="shared" si="42"/>
        <v>0</v>
      </c>
      <c r="F39" s="19">
        <f t="shared" si="42"/>
        <v>448.00000000000006</v>
      </c>
      <c r="G39" s="19">
        <f t="shared" si="42"/>
        <v>0</v>
      </c>
      <c r="H39" s="19">
        <f t="shared" si="42"/>
        <v>0</v>
      </c>
      <c r="I39" s="19">
        <f t="shared" si="42"/>
        <v>57.702400000000011</v>
      </c>
      <c r="J39" s="19">
        <f t="shared" si="42"/>
        <v>0</v>
      </c>
      <c r="K39" s="19">
        <f t="shared" si="42"/>
        <v>0</v>
      </c>
      <c r="L39" s="19">
        <f t="shared" si="42"/>
        <v>448.00000000000006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93.676800000000014</v>
      </c>
      <c r="Q39" s="19">
        <f t="shared" si="43"/>
        <v>0</v>
      </c>
      <c r="R39" s="19">
        <f t="shared" si="43"/>
        <v>0</v>
      </c>
      <c r="S39" s="19">
        <f t="shared" si="43"/>
        <v>107.60960000000001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1199.7888</v>
      </c>
    </row>
    <row r="40" spans="1:34" x14ac:dyDescent="0.25">
      <c r="A40" s="13" t="s">
        <v>43</v>
      </c>
      <c r="B40" s="36"/>
      <c r="C40" s="36"/>
      <c r="D40" s="36">
        <v>132.6</v>
      </c>
      <c r="E40" s="36">
        <v>44.15</v>
      </c>
      <c r="F40" s="36"/>
      <c r="G40" s="36">
        <v>39.19</v>
      </c>
      <c r="H40" s="36">
        <v>43.67</v>
      </c>
      <c r="I40" s="36"/>
      <c r="J40" s="36"/>
      <c r="K40" s="36"/>
      <c r="L40" s="36">
        <v>41.8</v>
      </c>
      <c r="M40" s="36">
        <v>45.93</v>
      </c>
      <c r="N40" s="36"/>
      <c r="O40" s="36"/>
      <c r="P40" s="36">
        <v>70.48</v>
      </c>
      <c r="Q40" s="36">
        <v>22.63</v>
      </c>
      <c r="R40" s="36">
        <v>50.09</v>
      </c>
      <c r="S40" s="36">
        <v>78.959999999999994</v>
      </c>
      <c r="T40" s="36"/>
      <c r="U40" s="36">
        <v>26.77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596.2700000000001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594.048</v>
      </c>
      <c r="E41" s="22">
        <f t="shared" si="45"/>
        <v>197.792</v>
      </c>
      <c r="F41" s="22">
        <f t="shared" si="45"/>
        <v>0</v>
      </c>
      <c r="G41" s="22">
        <f t="shared" si="45"/>
        <v>175.5712</v>
      </c>
      <c r="H41" s="22">
        <f t="shared" si="45"/>
        <v>195.64160000000004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187.26400000000001</v>
      </c>
      <c r="M41" s="22">
        <f t="shared" ref="M41:R41" si="46">M40*$B$8</f>
        <v>205.7664</v>
      </c>
      <c r="N41" s="22">
        <f t="shared" si="46"/>
        <v>0</v>
      </c>
      <c r="O41" s="22">
        <f t="shared" si="46"/>
        <v>0</v>
      </c>
      <c r="P41" s="22">
        <f t="shared" si="46"/>
        <v>315.75040000000007</v>
      </c>
      <c r="Q41" s="22">
        <f t="shared" si="46"/>
        <v>101.3824</v>
      </c>
      <c r="R41" s="22">
        <f t="shared" si="46"/>
        <v>224.40320000000003</v>
      </c>
      <c r="S41" s="22">
        <f t="shared" ref="S41:AG41" si="47">S40*$B$8</f>
        <v>353.74079999999998</v>
      </c>
      <c r="T41" s="22">
        <f t="shared" si="47"/>
        <v>0</v>
      </c>
      <c r="U41" s="22">
        <f t="shared" si="47"/>
        <v>119.92960000000001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2671.2896000000001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132.6</v>
      </c>
      <c r="E46" s="20">
        <f t="shared" si="54"/>
        <v>44.15</v>
      </c>
      <c r="F46" s="20">
        <f t="shared" si="54"/>
        <v>0</v>
      </c>
      <c r="G46" s="20">
        <f t="shared" si="54"/>
        <v>39.19</v>
      </c>
      <c r="H46" s="20">
        <f t="shared" si="54"/>
        <v>43.67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41.8</v>
      </c>
      <c r="M46" s="20">
        <f t="shared" ref="M46:S46" si="55">+M40+M42+M44</f>
        <v>45.93</v>
      </c>
      <c r="N46" s="20">
        <f t="shared" si="55"/>
        <v>0</v>
      </c>
      <c r="O46" s="20">
        <f t="shared" si="55"/>
        <v>0</v>
      </c>
      <c r="P46" s="20">
        <f t="shared" si="55"/>
        <v>70.48</v>
      </c>
      <c r="Q46" s="20">
        <f t="shared" si="55"/>
        <v>22.63</v>
      </c>
      <c r="R46" s="20">
        <f t="shared" si="55"/>
        <v>50.09</v>
      </c>
      <c r="S46" s="20">
        <f t="shared" si="55"/>
        <v>78.959999999999994</v>
      </c>
      <c r="T46" s="20">
        <f t="shared" ref="T46:AG46" si="56">+T40+T42+T44</f>
        <v>0</v>
      </c>
      <c r="U46" s="20">
        <f t="shared" si="56"/>
        <v>26.77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596.2700000000001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594.048</v>
      </c>
      <c r="E47" s="19">
        <f t="shared" si="57"/>
        <v>197.792</v>
      </c>
      <c r="F47" s="19">
        <f t="shared" si="57"/>
        <v>0</v>
      </c>
      <c r="G47" s="19">
        <f t="shared" si="57"/>
        <v>175.5712</v>
      </c>
      <c r="H47" s="19">
        <f t="shared" si="57"/>
        <v>195.64160000000004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187.26400000000001</v>
      </c>
      <c r="M47" s="19">
        <f t="shared" ref="M47:S47" si="58">+M41+M43+M45</f>
        <v>205.7664</v>
      </c>
      <c r="N47" s="19">
        <f t="shared" si="58"/>
        <v>0</v>
      </c>
      <c r="O47" s="19">
        <f t="shared" si="58"/>
        <v>0</v>
      </c>
      <c r="P47" s="19">
        <f t="shared" si="58"/>
        <v>315.75040000000007</v>
      </c>
      <c r="Q47" s="19">
        <f t="shared" si="58"/>
        <v>101.3824</v>
      </c>
      <c r="R47" s="19">
        <f t="shared" si="58"/>
        <v>224.40320000000003</v>
      </c>
      <c r="S47" s="19">
        <f t="shared" si="58"/>
        <v>353.74079999999998</v>
      </c>
      <c r="T47" s="19">
        <f t="shared" ref="T47:AG47" si="59">+T41+T43+T45</f>
        <v>0</v>
      </c>
      <c r="U47" s="19">
        <f t="shared" si="59"/>
        <v>119.92960000000001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2671.2896000000001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641.91</v>
      </c>
      <c r="C49" s="44">
        <v>1040.02</v>
      </c>
      <c r="D49" s="44">
        <v>934.84</v>
      </c>
      <c r="E49" s="44">
        <v>664.19</v>
      </c>
      <c r="F49" s="44">
        <v>1197.3800000000001</v>
      </c>
      <c r="G49" s="44">
        <v>971.25</v>
      </c>
      <c r="H49" s="44">
        <v>1076.05</v>
      </c>
      <c r="I49" s="44">
        <v>517.45000000000005</v>
      </c>
      <c r="J49" s="44">
        <v>1486.81</v>
      </c>
      <c r="K49" s="44">
        <v>326.58999999999997</v>
      </c>
      <c r="L49" s="44">
        <v>1155.24</v>
      </c>
      <c r="M49" s="45">
        <v>431.91</v>
      </c>
      <c r="N49" s="45">
        <v>936.5</v>
      </c>
      <c r="O49" s="45">
        <v>1689.83</v>
      </c>
      <c r="P49" s="45">
        <v>1763.79</v>
      </c>
      <c r="Q49" s="45">
        <v>1038.51</v>
      </c>
      <c r="R49" s="45">
        <v>1534.33</v>
      </c>
      <c r="S49" s="45">
        <v>769.63</v>
      </c>
      <c r="T49" s="45">
        <v>237.7</v>
      </c>
      <c r="U49" s="45">
        <v>2265.52</v>
      </c>
      <c r="V49" s="45">
        <v>259.38</v>
      </c>
      <c r="W49" s="45"/>
      <c r="X49" s="45">
        <v>1625.99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22564.820000000003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>
        <v>392.19</v>
      </c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392.19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125.43</v>
      </c>
      <c r="C53" s="44">
        <v>632.72</v>
      </c>
      <c r="D53" s="44">
        <v>574.42999999999995</v>
      </c>
      <c r="E53" s="44">
        <v>520.62</v>
      </c>
      <c r="F53" s="44"/>
      <c r="G53" s="44"/>
      <c r="H53" s="44"/>
      <c r="I53" s="44"/>
      <c r="J53" s="44"/>
      <c r="K53" s="44"/>
      <c r="L53" s="44">
        <v>657.9</v>
      </c>
      <c r="M53" s="45">
        <v>621.77</v>
      </c>
      <c r="N53" s="45">
        <v>933.54</v>
      </c>
      <c r="O53" s="45">
        <v>872.03</v>
      </c>
      <c r="P53" s="45"/>
      <c r="Q53" s="45"/>
      <c r="R53" s="45"/>
      <c r="S53" s="45"/>
      <c r="T53" s="45"/>
      <c r="U53" s="45"/>
      <c r="V53" s="45"/>
      <c r="W53" s="45">
        <v>61.81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5000.25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26.69</v>
      </c>
      <c r="M54" s="45"/>
      <c r="N54" s="45"/>
      <c r="O54" s="45"/>
      <c r="P54" s="45"/>
      <c r="Q54" s="45"/>
      <c r="R54" s="45"/>
      <c r="S54" s="45">
        <v>0</v>
      </c>
      <c r="T54" s="45"/>
      <c r="U54" s="45">
        <v>255.72</v>
      </c>
      <c r="V54" s="45"/>
      <c r="W54" s="45">
        <v>12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294.41000000000003</v>
      </c>
    </row>
    <row r="55" spans="1:34" x14ac:dyDescent="0.25">
      <c r="A55" s="17" t="s">
        <v>52</v>
      </c>
      <c r="B55" s="44"/>
      <c r="C55" s="44"/>
      <c r="D55" s="44">
        <v>161.88999999999999</v>
      </c>
      <c r="E55" s="44">
        <v>21.61</v>
      </c>
      <c r="F55" s="44"/>
      <c r="G55" s="44">
        <v>219.7</v>
      </c>
      <c r="H55" s="44">
        <v>126.04</v>
      </c>
      <c r="I55" s="44"/>
      <c r="J55" s="44">
        <v>175.93</v>
      </c>
      <c r="K55" s="44">
        <v>97.52</v>
      </c>
      <c r="L55" s="44"/>
      <c r="M55" s="45"/>
      <c r="N55" s="45">
        <v>24</v>
      </c>
      <c r="O55" s="45"/>
      <c r="P55" s="45"/>
      <c r="Q55" s="45">
        <v>595.28</v>
      </c>
      <c r="R55" s="45"/>
      <c r="S55" s="45"/>
      <c r="T55" s="45"/>
      <c r="U55" s="45">
        <v>253.82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1675.79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>
        <v>138</v>
      </c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138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1466.22</v>
      </c>
      <c r="C64" s="53">
        <f t="shared" ref="C64:AG64" si="61">+C15+C23+C31+C39+C47+C48+C49+C50+C51+C52+C53+C54+C55+C56+C57+C58+C59+C60+C61+C62+C63</f>
        <v>4822.1800000000012</v>
      </c>
      <c r="D64" s="53">
        <f t="shared" si="61"/>
        <v>4543.1080000000011</v>
      </c>
      <c r="E64" s="53">
        <f t="shared" si="61"/>
        <v>3621.8120000000004</v>
      </c>
      <c r="F64" s="53">
        <f t="shared" si="61"/>
        <v>5066.6200000000008</v>
      </c>
      <c r="G64" s="53">
        <f t="shared" si="61"/>
        <v>4099.3212000000003</v>
      </c>
      <c r="H64" s="53">
        <f t="shared" si="61"/>
        <v>3331.9315999999999</v>
      </c>
      <c r="I64" s="53">
        <f t="shared" si="61"/>
        <v>1717.5524000000003</v>
      </c>
      <c r="J64" s="53">
        <f t="shared" si="61"/>
        <v>3154.58</v>
      </c>
      <c r="K64" s="53">
        <f t="shared" si="61"/>
        <v>634.66999999999996</v>
      </c>
      <c r="L64" s="53">
        <f t="shared" si="61"/>
        <v>7013.3339999999998</v>
      </c>
      <c r="M64" s="53">
        <f t="shared" si="61"/>
        <v>2065.4664000000002</v>
      </c>
      <c r="N64" s="53">
        <f t="shared" si="61"/>
        <v>3463.12</v>
      </c>
      <c r="O64" s="53">
        <f t="shared" si="61"/>
        <v>4557.6400000000003</v>
      </c>
      <c r="P64" s="53">
        <f t="shared" si="61"/>
        <v>5479.4572000000007</v>
      </c>
      <c r="Q64" s="53">
        <f t="shared" si="61"/>
        <v>4423.1724000000004</v>
      </c>
      <c r="R64" s="53">
        <f t="shared" si="61"/>
        <v>4590.0932000000003</v>
      </c>
      <c r="S64" s="53">
        <f t="shared" si="61"/>
        <v>2847.3804</v>
      </c>
      <c r="T64" s="53">
        <f t="shared" si="61"/>
        <v>682.8</v>
      </c>
      <c r="U64" s="53">
        <f t="shared" si="61"/>
        <v>5227.6896000000006</v>
      </c>
      <c r="V64" s="53">
        <f t="shared" si="61"/>
        <v>1035.5</v>
      </c>
      <c r="W64" s="53">
        <f t="shared" si="61"/>
        <v>942.90000000000009</v>
      </c>
      <c r="X64" s="53">
        <f t="shared" si="61"/>
        <v>3848.0700000000006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78634.618400000007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N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1460.47</v>
      </c>
      <c r="C67" s="57">
        <f t="shared" ref="C67:L67" si="63">C12</f>
        <v>4736.3100000000004</v>
      </c>
      <c r="D67" s="57">
        <f t="shared" si="63"/>
        <v>4546.7299999999996</v>
      </c>
      <c r="E67" s="57">
        <f t="shared" si="63"/>
        <v>3562.77</v>
      </c>
      <c r="F67" s="57">
        <f t="shared" si="63"/>
        <v>5060.41</v>
      </c>
      <c r="G67" s="57">
        <f t="shared" si="63"/>
        <v>4072.12</v>
      </c>
      <c r="H67" s="57">
        <f t="shared" si="63"/>
        <v>3327.82</v>
      </c>
      <c r="I67" s="57">
        <f t="shared" si="63"/>
        <v>1689.64</v>
      </c>
      <c r="J67" s="57">
        <f t="shared" si="63"/>
        <v>3123.96</v>
      </c>
      <c r="K67" s="57">
        <f t="shared" si="63"/>
        <v>600.29</v>
      </c>
      <c r="L67" s="57">
        <f t="shared" si="63"/>
        <v>6977.18</v>
      </c>
      <c r="M67" s="57">
        <f t="shared" ref="M67:AG67" si="64">M12</f>
        <v>2063.06</v>
      </c>
      <c r="N67" s="57">
        <f t="shared" si="64"/>
        <v>3454.74</v>
      </c>
      <c r="O67" s="57">
        <f t="shared" si="64"/>
        <v>4548.76</v>
      </c>
      <c r="P67" s="57">
        <f t="shared" si="64"/>
        <v>5474.29</v>
      </c>
      <c r="Q67" s="57">
        <f t="shared" si="64"/>
        <v>4338.2</v>
      </c>
      <c r="R67" s="57">
        <f t="shared" si="64"/>
        <v>4540.5</v>
      </c>
      <c r="S67" s="57">
        <f t="shared" si="64"/>
        <v>2842.51</v>
      </c>
      <c r="T67" s="57">
        <f t="shared" si="64"/>
        <v>681.59</v>
      </c>
      <c r="U67" s="57">
        <f t="shared" si="64"/>
        <v>5221.55</v>
      </c>
      <c r="V67" s="57">
        <f t="shared" si="64"/>
        <v>1011.09</v>
      </c>
      <c r="W67" s="57">
        <f t="shared" si="64"/>
        <v>938.4</v>
      </c>
      <c r="X67" s="57">
        <f t="shared" si="64"/>
        <v>3805.19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78077.579999999987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1460.47</v>
      </c>
      <c r="C69" s="59">
        <f t="shared" ref="C69:L69" si="67">+C67+C68</f>
        <v>4736.3100000000004</v>
      </c>
      <c r="D69" s="59">
        <f t="shared" si="67"/>
        <v>4546.7299999999996</v>
      </c>
      <c r="E69" s="59">
        <f t="shared" si="67"/>
        <v>3562.77</v>
      </c>
      <c r="F69" s="59">
        <f t="shared" si="67"/>
        <v>5060.41</v>
      </c>
      <c r="G69" s="59">
        <f t="shared" si="67"/>
        <v>4072.12</v>
      </c>
      <c r="H69" s="59">
        <f t="shared" si="67"/>
        <v>3327.82</v>
      </c>
      <c r="I69" s="59">
        <f t="shared" si="67"/>
        <v>1689.64</v>
      </c>
      <c r="J69" s="59">
        <f t="shared" si="67"/>
        <v>3123.96</v>
      </c>
      <c r="K69" s="59">
        <f t="shared" si="67"/>
        <v>600.29</v>
      </c>
      <c r="L69" s="59">
        <f t="shared" si="67"/>
        <v>6977.18</v>
      </c>
      <c r="M69" s="59">
        <f t="shared" ref="M69:AG69" si="68">+M67+M68</f>
        <v>2063.06</v>
      </c>
      <c r="N69" s="59">
        <f t="shared" si="68"/>
        <v>3454.74</v>
      </c>
      <c r="O69" s="59">
        <f t="shared" si="68"/>
        <v>4548.76</v>
      </c>
      <c r="P69" s="59">
        <f t="shared" si="68"/>
        <v>5474.29</v>
      </c>
      <c r="Q69" s="59">
        <f t="shared" si="68"/>
        <v>4338.2</v>
      </c>
      <c r="R69" s="59">
        <f t="shared" si="68"/>
        <v>4540.5</v>
      </c>
      <c r="S69" s="59">
        <f t="shared" si="68"/>
        <v>2842.51</v>
      </c>
      <c r="T69" s="59">
        <f t="shared" si="68"/>
        <v>681.59</v>
      </c>
      <c r="U69" s="59">
        <f t="shared" si="68"/>
        <v>5221.55</v>
      </c>
      <c r="V69" s="59">
        <f t="shared" si="68"/>
        <v>1011.09</v>
      </c>
      <c r="W69" s="59">
        <f t="shared" si="68"/>
        <v>938.4</v>
      </c>
      <c r="X69" s="59">
        <f t="shared" si="68"/>
        <v>3805.19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78077.579999999987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5.75</v>
      </c>
      <c r="C70" s="57">
        <f t="shared" si="69"/>
        <v>85.8700000000008</v>
      </c>
      <c r="D70" s="57">
        <f t="shared" si="69"/>
        <v>-3.6219999999984793</v>
      </c>
      <c r="E70" s="57">
        <f t="shared" si="69"/>
        <v>59.042000000000371</v>
      </c>
      <c r="F70" s="57">
        <f t="shared" si="69"/>
        <v>6.2100000000009459</v>
      </c>
      <c r="G70" s="57">
        <f t="shared" si="69"/>
        <v>27.201200000000426</v>
      </c>
      <c r="H70" s="57">
        <f t="shared" si="69"/>
        <v>4.1115999999997257</v>
      </c>
      <c r="I70" s="57">
        <f t="shared" si="69"/>
        <v>27.912400000000162</v>
      </c>
      <c r="J70" s="57">
        <f t="shared" si="69"/>
        <v>30.619999999999891</v>
      </c>
      <c r="K70" s="57">
        <f t="shared" si="69"/>
        <v>34.379999999999995</v>
      </c>
      <c r="L70" s="57">
        <f t="shared" si="69"/>
        <v>36.153999999999542</v>
      </c>
      <c r="M70" s="57">
        <f t="shared" ref="M70:AG70" si="70">+M64-M69</f>
        <v>2.4064000000003034</v>
      </c>
      <c r="N70" s="57">
        <f t="shared" si="70"/>
        <v>8.3800000000001091</v>
      </c>
      <c r="O70" s="57">
        <f t="shared" si="70"/>
        <v>8.8800000000001091</v>
      </c>
      <c r="P70" s="57">
        <f t="shared" si="70"/>
        <v>5.1672000000007756</v>
      </c>
      <c r="Q70" s="57">
        <f t="shared" si="70"/>
        <v>84.972400000000562</v>
      </c>
      <c r="R70" s="57">
        <f t="shared" si="70"/>
        <v>49.593200000000252</v>
      </c>
      <c r="S70" s="57">
        <f t="shared" si="70"/>
        <v>4.8703999999997905</v>
      </c>
      <c r="T70" s="57">
        <f t="shared" si="70"/>
        <v>1.2099999999999227</v>
      </c>
      <c r="U70" s="57">
        <f t="shared" si="70"/>
        <v>6.1396000000004278</v>
      </c>
      <c r="V70" s="57">
        <f t="shared" si="70"/>
        <v>24.409999999999968</v>
      </c>
      <c r="W70" s="57">
        <f t="shared" si="70"/>
        <v>4.5000000000001137</v>
      </c>
      <c r="X70" s="57">
        <f t="shared" si="70"/>
        <v>42.880000000000564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557.03840000000628</v>
      </c>
    </row>
    <row r="71" spans="1:34" ht="101.25" customHeight="1" x14ac:dyDescent="0.25">
      <c r="A71" s="77" t="s">
        <v>96</v>
      </c>
      <c r="B71" s="14" t="s">
        <v>121</v>
      </c>
      <c r="C71" s="14" t="s">
        <v>122</v>
      </c>
      <c r="D71" s="14"/>
      <c r="E71" s="14" t="s">
        <v>123</v>
      </c>
      <c r="F71" s="14"/>
      <c r="G71" s="14" t="s">
        <v>124</v>
      </c>
      <c r="H71" s="14"/>
      <c r="I71" s="14" t="s">
        <v>128</v>
      </c>
      <c r="J71" s="14" t="s">
        <v>129</v>
      </c>
      <c r="K71" s="14" t="s">
        <v>130</v>
      </c>
      <c r="L71" s="14" t="s">
        <v>144</v>
      </c>
      <c r="M71" s="29"/>
      <c r="N71" s="29" t="s">
        <v>145</v>
      </c>
      <c r="O71" s="29"/>
      <c r="P71" s="29" t="s">
        <v>147</v>
      </c>
      <c r="Q71" s="29" t="s">
        <v>149</v>
      </c>
      <c r="R71" s="29" t="s">
        <v>150</v>
      </c>
      <c r="S71" s="29" t="s">
        <v>151</v>
      </c>
      <c r="T71" s="29"/>
      <c r="U71" s="29" t="s">
        <v>152</v>
      </c>
      <c r="V71" s="29" t="s">
        <v>154</v>
      </c>
      <c r="W71" s="29"/>
      <c r="X71" s="29" t="s">
        <v>155</v>
      </c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125</v>
      </c>
      <c r="N72" s="12" t="s">
        <v>146</v>
      </c>
      <c r="P72" s="12" t="s">
        <v>148</v>
      </c>
      <c r="U72" s="12" t="s">
        <v>153</v>
      </c>
      <c r="AH72" s="47"/>
    </row>
    <row r="73" spans="1:34" x14ac:dyDescent="0.25">
      <c r="G73" s="12" t="s">
        <v>126</v>
      </c>
      <c r="AH73" s="47"/>
    </row>
    <row r="74" spans="1:34" x14ac:dyDescent="0.25">
      <c r="G74" s="12" t="s">
        <v>127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2337.4299999999998</v>
      </c>
      <c r="C12" s="26">
        <v>2021.03</v>
      </c>
      <c r="D12" s="26">
        <v>1429.8</v>
      </c>
      <c r="E12" s="26">
        <v>1409.99</v>
      </c>
      <c r="F12" s="26">
        <v>1044.93</v>
      </c>
      <c r="G12" s="26">
        <v>1253.2</v>
      </c>
      <c r="H12" s="26">
        <v>1258.55</v>
      </c>
      <c r="I12" s="26">
        <v>2864.97</v>
      </c>
      <c r="J12" s="26">
        <v>3209.99</v>
      </c>
      <c r="K12" s="26">
        <v>417.05</v>
      </c>
      <c r="L12" s="26">
        <v>3976.36</v>
      </c>
      <c r="M12" s="26">
        <v>3249.78</v>
      </c>
      <c r="N12" s="26">
        <v>2528.6999999999998</v>
      </c>
      <c r="O12" s="26">
        <v>2127.4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29129.18</v>
      </c>
      <c r="AI12" s="26">
        <v>29163.119999999999</v>
      </c>
      <c r="AJ12" s="69">
        <f>+AI12-AH12</f>
        <v>33.93999999999869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>
        <v>30</v>
      </c>
      <c r="F14" s="26">
        <v>0</v>
      </c>
      <c r="G14" s="26"/>
      <c r="H14" s="26"/>
      <c r="I14" s="26"/>
      <c r="J14" s="26">
        <v>10</v>
      </c>
      <c r="K14" s="26"/>
      <c r="L14" s="26">
        <v>10</v>
      </c>
      <c r="M14" s="26">
        <v>5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55</v>
      </c>
      <c r="AI14" s="26"/>
      <c r="AJ14" s="69">
        <f>+AI14-AH14</f>
        <v>-55</v>
      </c>
    </row>
    <row r="15" spans="1:36" x14ac:dyDescent="0.25">
      <c r="A15" s="13" t="s">
        <v>0</v>
      </c>
      <c r="B15" s="23">
        <v>19</v>
      </c>
      <c r="C15" s="23">
        <v>128</v>
      </c>
      <c r="D15" s="23">
        <v>68</v>
      </c>
      <c r="E15" s="23">
        <v>33.200000000000003</v>
      </c>
      <c r="F15" s="23">
        <v>39</v>
      </c>
      <c r="G15" s="23">
        <v>104.6</v>
      </c>
      <c r="H15" s="23">
        <v>0</v>
      </c>
      <c r="I15" s="23"/>
      <c r="J15" s="23">
        <v>41.5</v>
      </c>
      <c r="K15" s="23">
        <v>23</v>
      </c>
      <c r="L15" s="23">
        <v>35</v>
      </c>
      <c r="M15" s="23">
        <v>22</v>
      </c>
      <c r="N15" s="23">
        <v>72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585.29999999999995</v>
      </c>
    </row>
    <row r="16" spans="1:36" s="32" customFormat="1" x14ac:dyDescent="0.25">
      <c r="A16" s="30" t="s">
        <v>20</v>
      </c>
      <c r="B16" s="31">
        <v>228</v>
      </c>
      <c r="C16" s="31">
        <v>116</v>
      </c>
      <c r="D16" s="31">
        <v>101</v>
      </c>
      <c r="E16" s="31">
        <v>200</v>
      </c>
      <c r="F16" s="31">
        <v>75</v>
      </c>
      <c r="G16" s="31">
        <v>139</v>
      </c>
      <c r="H16" s="31">
        <v>115</v>
      </c>
      <c r="I16" s="31">
        <v>284</v>
      </c>
      <c r="J16" s="31">
        <v>260</v>
      </c>
      <c r="K16" s="31">
        <v>33</v>
      </c>
      <c r="L16" s="31">
        <v>485</v>
      </c>
      <c r="M16" s="31">
        <v>424</v>
      </c>
      <c r="N16" s="31">
        <v>332</v>
      </c>
      <c r="O16" s="31">
        <v>170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2962</v>
      </c>
      <c r="AJ16" s="70"/>
    </row>
    <row r="17" spans="1:36" s="47" customFormat="1" x14ac:dyDescent="0.25">
      <c r="A17" s="46" t="s">
        <v>27</v>
      </c>
      <c r="B17" s="22">
        <f>B16*$B$8</f>
        <v>1021.44</v>
      </c>
      <c r="C17" s="22">
        <f>C16*$B$8</f>
        <v>519.68000000000006</v>
      </c>
      <c r="D17" s="22">
        <f t="shared" ref="D17:AG17" si="2">D16*$B$8</f>
        <v>452.48</v>
      </c>
      <c r="E17" s="22">
        <f t="shared" si="2"/>
        <v>896.00000000000011</v>
      </c>
      <c r="F17" s="22">
        <f t="shared" si="2"/>
        <v>336.00000000000006</v>
      </c>
      <c r="G17" s="22">
        <f t="shared" si="2"/>
        <v>622.72</v>
      </c>
      <c r="H17" s="22">
        <f t="shared" si="2"/>
        <v>515.20000000000005</v>
      </c>
      <c r="I17" s="22">
        <f t="shared" si="2"/>
        <v>1272.3200000000002</v>
      </c>
      <c r="J17" s="22">
        <f t="shared" si="2"/>
        <v>1164.8000000000002</v>
      </c>
      <c r="K17" s="22">
        <f t="shared" si="2"/>
        <v>147.84</v>
      </c>
      <c r="L17" s="22">
        <f t="shared" si="2"/>
        <v>2172.8000000000002</v>
      </c>
      <c r="M17" s="22">
        <f t="shared" si="2"/>
        <v>1899.5200000000002</v>
      </c>
      <c r="N17" s="22">
        <f t="shared" si="2"/>
        <v>1487.3600000000001</v>
      </c>
      <c r="O17" s="22">
        <f t="shared" si="2"/>
        <v>761.6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13269.760000000002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228</v>
      </c>
      <c r="C22" s="20">
        <f t="shared" ref="C22:AG23" si="5">+C16+C18+C20</f>
        <v>116</v>
      </c>
      <c r="D22" s="20">
        <f t="shared" si="5"/>
        <v>101</v>
      </c>
      <c r="E22" s="20">
        <f t="shared" si="5"/>
        <v>200</v>
      </c>
      <c r="F22" s="20">
        <f t="shared" si="5"/>
        <v>75</v>
      </c>
      <c r="G22" s="20">
        <f t="shared" si="5"/>
        <v>139</v>
      </c>
      <c r="H22" s="20">
        <f t="shared" si="5"/>
        <v>115</v>
      </c>
      <c r="I22" s="20">
        <f t="shared" si="5"/>
        <v>284</v>
      </c>
      <c r="J22" s="20">
        <f t="shared" si="5"/>
        <v>260</v>
      </c>
      <c r="K22" s="20">
        <f t="shared" si="5"/>
        <v>33</v>
      </c>
      <c r="L22" s="20">
        <f t="shared" si="5"/>
        <v>485</v>
      </c>
      <c r="M22" s="20">
        <f t="shared" si="5"/>
        <v>424</v>
      </c>
      <c r="N22" s="20">
        <f t="shared" si="5"/>
        <v>332</v>
      </c>
      <c r="O22" s="20">
        <f t="shared" si="5"/>
        <v>170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2962</v>
      </c>
    </row>
    <row r="23" spans="1:36" s="47" customFormat="1" x14ac:dyDescent="0.25">
      <c r="A23" s="48" t="s">
        <v>26</v>
      </c>
      <c r="B23" s="19">
        <f>+B17+B19+B21</f>
        <v>1021.44</v>
      </c>
      <c r="C23" s="19">
        <f t="shared" si="5"/>
        <v>519.68000000000006</v>
      </c>
      <c r="D23" s="19">
        <f t="shared" si="5"/>
        <v>452.48</v>
      </c>
      <c r="E23" s="19">
        <f t="shared" si="5"/>
        <v>896.00000000000011</v>
      </c>
      <c r="F23" s="19">
        <f t="shared" si="5"/>
        <v>336.00000000000006</v>
      </c>
      <c r="G23" s="19">
        <f t="shared" si="5"/>
        <v>622.72</v>
      </c>
      <c r="H23" s="19">
        <f t="shared" si="5"/>
        <v>515.20000000000005</v>
      </c>
      <c r="I23" s="19">
        <f t="shared" si="5"/>
        <v>1272.3200000000002</v>
      </c>
      <c r="J23" s="19">
        <f t="shared" si="5"/>
        <v>1164.8000000000002</v>
      </c>
      <c r="K23" s="19">
        <f t="shared" si="5"/>
        <v>147.84</v>
      </c>
      <c r="L23" s="19">
        <f t="shared" si="5"/>
        <v>2172.8000000000002</v>
      </c>
      <c r="M23" s="19">
        <f t="shared" si="5"/>
        <v>1899.5200000000002</v>
      </c>
      <c r="N23" s="19">
        <f t="shared" si="5"/>
        <v>1487.3600000000001</v>
      </c>
      <c r="O23" s="19">
        <f t="shared" si="5"/>
        <v>761.6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13269.760000000002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5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22.400000000000002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22.400000000000002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5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22.400000000000002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22.400000000000002</v>
      </c>
    </row>
    <row r="32" spans="1:36" x14ac:dyDescent="0.25">
      <c r="A32" s="13" t="s">
        <v>34</v>
      </c>
      <c r="B32" s="36"/>
      <c r="C32" s="36">
        <v>10</v>
      </c>
      <c r="D32" s="36"/>
      <c r="E32" s="36">
        <v>35.75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45.75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44.800000000000004</v>
      </c>
      <c r="D33" s="22">
        <f t="shared" si="12"/>
        <v>0</v>
      </c>
      <c r="E33" s="22">
        <f t="shared" si="12"/>
        <v>160.16000000000003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204.96000000000004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35.75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45.75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44.800000000000004</v>
      </c>
      <c r="D39" s="19">
        <f t="shared" si="15"/>
        <v>0</v>
      </c>
      <c r="E39" s="19">
        <f t="shared" si="15"/>
        <v>160.16000000000003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204.96000000000004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1159.31</v>
      </c>
      <c r="C49" s="44">
        <v>805.63</v>
      </c>
      <c r="D49" s="44">
        <v>225.93</v>
      </c>
      <c r="E49" s="44">
        <v>95.87</v>
      </c>
      <c r="F49" s="44">
        <v>363.65</v>
      </c>
      <c r="G49" s="44">
        <v>497.01</v>
      </c>
      <c r="H49" s="44">
        <v>523.89</v>
      </c>
      <c r="I49" s="44"/>
      <c r="J49" s="44"/>
      <c r="K49" s="44">
        <v>158.43</v>
      </c>
      <c r="L49" s="44">
        <v>516.73</v>
      </c>
      <c r="M49" s="45">
        <v>787.46</v>
      </c>
      <c r="N49" s="45">
        <v>896.68</v>
      </c>
      <c r="O49" s="45">
        <v>860.88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6891.4699999999993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134</v>
      </c>
      <c r="B52" s="44"/>
      <c r="C52" s="44">
        <v>54.79</v>
      </c>
      <c r="D52" s="44">
        <v>408.53</v>
      </c>
      <c r="E52" s="44">
        <v>258.66000000000003</v>
      </c>
      <c r="F52" s="44">
        <v>154.25</v>
      </c>
      <c r="G52" s="44"/>
      <c r="H52" s="44"/>
      <c r="I52" s="44">
        <v>1161.21</v>
      </c>
      <c r="J52" s="44">
        <v>1461.25</v>
      </c>
      <c r="K52" s="44">
        <v>0</v>
      </c>
      <c r="L52" s="44">
        <v>1210.2</v>
      </c>
      <c r="M52" s="45">
        <v>24.11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4733</v>
      </c>
    </row>
    <row r="53" spans="1:34" x14ac:dyDescent="0.25">
      <c r="A53" s="17" t="s">
        <v>18</v>
      </c>
      <c r="B53" s="44">
        <v>180.01</v>
      </c>
      <c r="C53" s="44">
        <v>291.12</v>
      </c>
      <c r="D53" s="44">
        <v>242.04</v>
      </c>
      <c r="E53" s="44"/>
      <c r="F53" s="44">
        <v>153.29</v>
      </c>
      <c r="G53" s="44"/>
      <c r="H53" s="44">
        <v>277.82</v>
      </c>
      <c r="I53" s="44">
        <v>414.99</v>
      </c>
      <c r="J53" s="44">
        <v>526.91</v>
      </c>
      <c r="K53" s="44">
        <v>88.32</v>
      </c>
      <c r="L53" s="44">
        <v>0</v>
      </c>
      <c r="M53" s="45">
        <v>358.6</v>
      </c>
      <c r="N53" s="45"/>
      <c r="O53" s="45">
        <v>345.26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2878.3599999999997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29.36</v>
      </c>
      <c r="J54" s="44">
        <v>26.3</v>
      </c>
      <c r="K54" s="44"/>
      <c r="L54" s="44">
        <v>51.1</v>
      </c>
      <c r="M54" s="45">
        <v>71.16</v>
      </c>
      <c r="N54" s="45">
        <v>41.04</v>
      </c>
      <c r="O54" s="45">
        <v>18.850000000000001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237.80999999999997</v>
      </c>
    </row>
    <row r="55" spans="1:34" x14ac:dyDescent="0.25">
      <c r="A55" s="17" t="s">
        <v>52</v>
      </c>
      <c r="B55" s="44">
        <v>7.95</v>
      </c>
      <c r="C55" s="44">
        <v>178.52</v>
      </c>
      <c r="D55" s="44">
        <v>20.99</v>
      </c>
      <c r="E55" s="44">
        <v>0</v>
      </c>
      <c r="F55" s="44"/>
      <c r="G55" s="44">
        <v>28.01</v>
      </c>
      <c r="H55" s="44"/>
      <c r="I55" s="44">
        <v>78.37</v>
      </c>
      <c r="J55" s="44"/>
      <c r="K55" s="44"/>
      <c r="L55" s="44"/>
      <c r="M55" s="45">
        <v>99.98</v>
      </c>
      <c r="N55" s="45">
        <v>12.63</v>
      </c>
      <c r="O55" s="45">
        <v>148.72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575.17000000000007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135</v>
      </c>
      <c r="B59" s="44"/>
      <c r="C59" s="44"/>
      <c r="D59" s="44">
        <v>14.57</v>
      </c>
      <c r="E59" s="44"/>
      <c r="F59" s="44"/>
      <c r="G59" s="44"/>
      <c r="H59" s="44"/>
      <c r="I59" s="44">
        <v>19.82</v>
      </c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34.39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2387.71</v>
      </c>
      <c r="C64" s="53">
        <f t="shared" ref="C64:AG64" si="21">+C15+C23+C31+C39+C47+C48+C49+C50+C51+C52+C53+C54+C55+C56+C57+C58+C59+C60+C61+C62+C63</f>
        <v>2022.54</v>
      </c>
      <c r="D64" s="53">
        <f t="shared" si="21"/>
        <v>1432.54</v>
      </c>
      <c r="E64" s="53">
        <f t="shared" si="21"/>
        <v>1443.89</v>
      </c>
      <c r="F64" s="53">
        <f t="shared" si="21"/>
        <v>1046.19</v>
      </c>
      <c r="G64" s="53">
        <f t="shared" si="21"/>
        <v>1252.3399999999999</v>
      </c>
      <c r="H64" s="53">
        <f t="shared" si="21"/>
        <v>1316.91</v>
      </c>
      <c r="I64" s="53">
        <f t="shared" si="21"/>
        <v>2976.0700000000006</v>
      </c>
      <c r="J64" s="53">
        <f t="shared" si="21"/>
        <v>3220.76</v>
      </c>
      <c r="K64" s="53">
        <f t="shared" si="21"/>
        <v>417.59</v>
      </c>
      <c r="L64" s="53">
        <f t="shared" si="21"/>
        <v>3985.8300000000004</v>
      </c>
      <c r="M64" s="53">
        <f t="shared" si="21"/>
        <v>3262.8300000000004</v>
      </c>
      <c r="N64" s="53">
        <f t="shared" si="21"/>
        <v>2532.11</v>
      </c>
      <c r="O64" s="53">
        <f t="shared" si="21"/>
        <v>2135.31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29432.62000000001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2337.4299999999998</v>
      </c>
      <c r="C67" s="57">
        <f t="shared" ref="C67:L67" si="23">C12</f>
        <v>2021.03</v>
      </c>
      <c r="D67" s="57">
        <f t="shared" si="23"/>
        <v>1429.8</v>
      </c>
      <c r="E67" s="57">
        <f t="shared" si="23"/>
        <v>1409.99</v>
      </c>
      <c r="F67" s="57">
        <f t="shared" si="23"/>
        <v>1044.93</v>
      </c>
      <c r="G67" s="57">
        <f t="shared" si="23"/>
        <v>1253.2</v>
      </c>
      <c r="H67" s="57">
        <f t="shared" si="23"/>
        <v>1258.55</v>
      </c>
      <c r="I67" s="57">
        <f t="shared" si="23"/>
        <v>2864.97</v>
      </c>
      <c r="J67" s="57">
        <f t="shared" si="23"/>
        <v>3209.99</v>
      </c>
      <c r="K67" s="57">
        <f t="shared" si="23"/>
        <v>417.05</v>
      </c>
      <c r="L67" s="57">
        <f t="shared" si="23"/>
        <v>3976.36</v>
      </c>
      <c r="M67" s="57">
        <f t="shared" si="22"/>
        <v>3249.78</v>
      </c>
      <c r="N67" s="57">
        <f t="shared" si="22"/>
        <v>2528.6999999999998</v>
      </c>
      <c r="O67" s="57">
        <f t="shared" si="22"/>
        <v>2127.4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29129.18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30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10</v>
      </c>
      <c r="K68" s="59">
        <f t="shared" si="24"/>
        <v>0</v>
      </c>
      <c r="L68" s="59">
        <f t="shared" si="24"/>
        <v>10</v>
      </c>
      <c r="M68" s="59">
        <f t="shared" si="24"/>
        <v>5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55</v>
      </c>
    </row>
    <row r="69" spans="1:34" s="47" customFormat="1" x14ac:dyDescent="0.25">
      <c r="A69" s="58" t="s">
        <v>94</v>
      </c>
      <c r="B69" s="59">
        <f>+B67+B68</f>
        <v>2337.4299999999998</v>
      </c>
      <c r="C69" s="59">
        <f t="shared" ref="C69:AG69" si="25">+C67+C68</f>
        <v>2021.03</v>
      </c>
      <c r="D69" s="59">
        <f t="shared" si="25"/>
        <v>1429.8</v>
      </c>
      <c r="E69" s="59">
        <f t="shared" si="25"/>
        <v>1439.99</v>
      </c>
      <c r="F69" s="59">
        <f t="shared" si="25"/>
        <v>1044.93</v>
      </c>
      <c r="G69" s="59">
        <f t="shared" si="25"/>
        <v>1253.2</v>
      </c>
      <c r="H69" s="59">
        <f t="shared" si="25"/>
        <v>1258.55</v>
      </c>
      <c r="I69" s="59">
        <f t="shared" si="25"/>
        <v>2864.97</v>
      </c>
      <c r="J69" s="59">
        <f t="shared" si="25"/>
        <v>3219.99</v>
      </c>
      <c r="K69" s="59">
        <f t="shared" si="25"/>
        <v>417.05</v>
      </c>
      <c r="L69" s="59">
        <f t="shared" si="25"/>
        <v>3986.36</v>
      </c>
      <c r="M69" s="59">
        <f t="shared" si="25"/>
        <v>3254.78</v>
      </c>
      <c r="N69" s="59">
        <f t="shared" si="25"/>
        <v>2528.6999999999998</v>
      </c>
      <c r="O69" s="59">
        <f t="shared" si="25"/>
        <v>2127.4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29184.18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50.2800000000002</v>
      </c>
      <c r="C70" s="57">
        <f t="shared" si="26"/>
        <v>1.5099999999999909</v>
      </c>
      <c r="D70" s="57">
        <f t="shared" si="26"/>
        <v>2.7400000000000091</v>
      </c>
      <c r="E70" s="57">
        <f t="shared" si="26"/>
        <v>3.9000000000000909</v>
      </c>
      <c r="F70" s="57">
        <f t="shared" si="26"/>
        <v>1.2599999999999909</v>
      </c>
      <c r="G70" s="57">
        <f t="shared" si="26"/>
        <v>-0.86000000000012733</v>
      </c>
      <c r="H70" s="57">
        <f t="shared" si="26"/>
        <v>58.360000000000127</v>
      </c>
      <c r="I70" s="57">
        <f t="shared" si="26"/>
        <v>111.10000000000082</v>
      </c>
      <c r="J70" s="57">
        <f t="shared" si="26"/>
        <v>0.77000000000043656</v>
      </c>
      <c r="K70" s="57">
        <f t="shared" si="26"/>
        <v>0.53999999999996362</v>
      </c>
      <c r="L70" s="57">
        <f t="shared" si="26"/>
        <v>-0.52999999999974534</v>
      </c>
      <c r="M70" s="57">
        <f t="shared" si="26"/>
        <v>8.0500000000001819</v>
      </c>
      <c r="N70" s="57">
        <f t="shared" si="26"/>
        <v>3.4100000000003092</v>
      </c>
      <c r="O70" s="57">
        <f t="shared" si="26"/>
        <v>7.9099999999998545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248.4400000000021</v>
      </c>
    </row>
    <row r="71" spans="1:34" ht="112.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 t="s">
        <v>136</v>
      </c>
      <c r="I71" s="14" t="s">
        <v>138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132</v>
      </c>
      <c r="H72" s="12" t="s">
        <v>137</v>
      </c>
      <c r="AH72" s="47"/>
    </row>
    <row r="73" spans="1:34" x14ac:dyDescent="0.25">
      <c r="B73" s="12" t="s">
        <v>133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850.57</v>
      </c>
      <c r="C12" s="26">
        <v>2506.09</v>
      </c>
      <c r="D12" s="26">
        <v>1242.18</v>
      </c>
      <c r="E12" s="26">
        <v>1601.93</v>
      </c>
      <c r="F12" s="26">
        <v>978.75</v>
      </c>
      <c r="G12" s="26">
        <v>798.43</v>
      </c>
      <c r="H12" s="26">
        <v>2019.7</v>
      </c>
      <c r="I12" s="26">
        <v>1557.57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11555.220000000001</v>
      </c>
      <c r="AI12" s="26">
        <v>11555.22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36.4</v>
      </c>
      <c r="D15" s="23"/>
      <c r="E15" s="23">
        <v>83</v>
      </c>
      <c r="F15" s="23">
        <v>49</v>
      </c>
      <c r="G15" s="23"/>
      <c r="H15" s="23"/>
      <c r="I15" s="23">
        <v>33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201.4</v>
      </c>
    </row>
    <row r="16" spans="1:36" s="32" customFormat="1" x14ac:dyDescent="0.25">
      <c r="A16" s="30" t="s">
        <v>20</v>
      </c>
      <c r="B16" s="31">
        <v>37</v>
      </c>
      <c r="C16" s="31">
        <v>316</v>
      </c>
      <c r="D16" s="31">
        <v>130</v>
      </c>
      <c r="E16" s="31">
        <v>95</v>
      </c>
      <c r="F16" s="31">
        <v>65</v>
      </c>
      <c r="G16" s="31">
        <v>35</v>
      </c>
      <c r="H16" s="31">
        <v>275</v>
      </c>
      <c r="I16" s="31">
        <v>198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1151</v>
      </c>
      <c r="AJ16" s="70"/>
    </row>
    <row r="17" spans="1:36" s="47" customFormat="1" x14ac:dyDescent="0.25">
      <c r="A17" s="46" t="s">
        <v>27</v>
      </c>
      <c r="B17" s="22">
        <f>B16*$B$8</f>
        <v>165.76000000000002</v>
      </c>
      <c r="C17" s="22">
        <f>C16*$B$8</f>
        <v>1415.68</v>
      </c>
      <c r="D17" s="22">
        <f t="shared" ref="D17:AG17" si="2">D16*$B$8</f>
        <v>582.40000000000009</v>
      </c>
      <c r="E17" s="22">
        <f t="shared" si="2"/>
        <v>425.6</v>
      </c>
      <c r="F17" s="22">
        <f t="shared" si="2"/>
        <v>291.20000000000005</v>
      </c>
      <c r="G17" s="22">
        <f t="shared" si="2"/>
        <v>156.80000000000001</v>
      </c>
      <c r="H17" s="22">
        <f t="shared" si="2"/>
        <v>1232.0000000000002</v>
      </c>
      <c r="I17" s="22">
        <f t="shared" si="2"/>
        <v>887.04000000000008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5156.4800000000005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316</v>
      </c>
      <c r="D22" s="20">
        <f t="shared" si="5"/>
        <v>130</v>
      </c>
      <c r="E22" s="20">
        <f t="shared" si="5"/>
        <v>95</v>
      </c>
      <c r="F22" s="20">
        <f t="shared" si="5"/>
        <v>65</v>
      </c>
      <c r="G22" s="20">
        <f t="shared" si="5"/>
        <v>35</v>
      </c>
      <c r="H22" s="20">
        <f t="shared" si="5"/>
        <v>275</v>
      </c>
      <c r="I22" s="20">
        <f t="shared" si="5"/>
        <v>198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1151</v>
      </c>
    </row>
    <row r="23" spans="1:36" s="47" customFormat="1" x14ac:dyDescent="0.25">
      <c r="A23" s="48" t="s">
        <v>26</v>
      </c>
      <c r="B23" s="19">
        <f>+B17+B19+B21</f>
        <v>165.76000000000002</v>
      </c>
      <c r="C23" s="19">
        <f t="shared" si="5"/>
        <v>1415.68</v>
      </c>
      <c r="D23" s="19">
        <f t="shared" si="5"/>
        <v>582.40000000000009</v>
      </c>
      <c r="E23" s="19">
        <f t="shared" si="5"/>
        <v>425.6</v>
      </c>
      <c r="F23" s="19">
        <f t="shared" si="5"/>
        <v>291.20000000000005</v>
      </c>
      <c r="G23" s="19">
        <f t="shared" si="5"/>
        <v>156.80000000000001</v>
      </c>
      <c r="H23" s="19">
        <f t="shared" si="5"/>
        <v>1232.0000000000002</v>
      </c>
      <c r="I23" s="19">
        <f t="shared" si="5"/>
        <v>887.04000000000008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5156.4800000000005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3.77</v>
      </c>
      <c r="D32" s="36"/>
      <c r="E32" s="36"/>
      <c r="F32" s="36">
        <v>20.5</v>
      </c>
      <c r="G32" s="36"/>
      <c r="H32" s="36"/>
      <c r="I32" s="36">
        <v>19.23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43.5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16.889600000000002</v>
      </c>
      <c r="D33" s="22">
        <f t="shared" si="12"/>
        <v>0</v>
      </c>
      <c r="E33" s="22">
        <f t="shared" si="12"/>
        <v>0</v>
      </c>
      <c r="F33" s="22">
        <f t="shared" si="12"/>
        <v>91.84</v>
      </c>
      <c r="G33" s="22">
        <f t="shared" si="12"/>
        <v>0</v>
      </c>
      <c r="H33" s="22">
        <f t="shared" si="12"/>
        <v>0</v>
      </c>
      <c r="I33" s="22">
        <f t="shared" si="12"/>
        <v>86.150400000000005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194.88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3.77</v>
      </c>
      <c r="D38" s="20">
        <f t="shared" si="15"/>
        <v>0</v>
      </c>
      <c r="E38" s="20">
        <f t="shared" si="15"/>
        <v>0</v>
      </c>
      <c r="F38" s="20">
        <f t="shared" si="15"/>
        <v>20.5</v>
      </c>
      <c r="G38" s="20">
        <f t="shared" si="15"/>
        <v>0</v>
      </c>
      <c r="H38" s="20">
        <f t="shared" si="15"/>
        <v>0</v>
      </c>
      <c r="I38" s="20">
        <f t="shared" si="15"/>
        <v>19.23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43.5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16.889600000000002</v>
      </c>
      <c r="D39" s="19">
        <f t="shared" si="15"/>
        <v>0</v>
      </c>
      <c r="E39" s="19">
        <f t="shared" si="15"/>
        <v>0</v>
      </c>
      <c r="F39" s="19">
        <f t="shared" si="15"/>
        <v>91.84</v>
      </c>
      <c r="G39" s="19">
        <f t="shared" si="15"/>
        <v>0</v>
      </c>
      <c r="H39" s="19">
        <f t="shared" si="15"/>
        <v>0</v>
      </c>
      <c r="I39" s="19">
        <f t="shared" si="15"/>
        <v>86.150400000000005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194.88</v>
      </c>
    </row>
    <row r="40" spans="1:34" x14ac:dyDescent="0.25">
      <c r="A40" s="13" t="s">
        <v>43</v>
      </c>
      <c r="B40" s="36"/>
      <c r="C40" s="36">
        <v>40</v>
      </c>
      <c r="D40" s="36">
        <v>49.48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89.47999999999999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179.20000000000002</v>
      </c>
      <c r="D41" s="22">
        <f t="shared" si="16"/>
        <v>221.6704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400.87040000000002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40</v>
      </c>
      <c r="D46" s="20">
        <f t="shared" si="19"/>
        <v>49.48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89.47999999999999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179.20000000000002</v>
      </c>
      <c r="D47" s="19">
        <f t="shared" si="19"/>
        <v>221.6704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400.87040000000002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558.65</v>
      </c>
      <c r="C49" s="44">
        <v>372.56</v>
      </c>
      <c r="D49" s="44">
        <v>380.66</v>
      </c>
      <c r="E49" s="44">
        <v>662.01</v>
      </c>
      <c r="F49" s="44">
        <v>390.37</v>
      </c>
      <c r="G49" s="44">
        <v>439.87</v>
      </c>
      <c r="H49" s="44">
        <v>374.06</v>
      </c>
      <c r="I49" s="44">
        <v>486.44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3664.62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133.76</v>
      </c>
      <c r="C53" s="44">
        <v>489.5</v>
      </c>
      <c r="D53" s="44">
        <v>62.58</v>
      </c>
      <c r="E53" s="44">
        <v>433.89</v>
      </c>
      <c r="F53" s="44">
        <v>157.16999999999999</v>
      </c>
      <c r="G53" s="44">
        <v>182.18</v>
      </c>
      <c r="H53" s="44">
        <v>350.71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1809.7900000000002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60.91</v>
      </c>
      <c r="H55" s="44">
        <v>80.88</v>
      </c>
      <c r="I55" s="44">
        <v>72.02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213.81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858.17</v>
      </c>
      <c r="C64" s="53">
        <f t="shared" ref="C64:AG64" si="21">+C15+C23+C31+C39+C47+C48+C49+C50+C51+C52+C53+C54+C55+C56+C57+C58+C59+C60+C61+C62+C63</f>
        <v>2510.2296000000001</v>
      </c>
      <c r="D64" s="53">
        <f t="shared" si="21"/>
        <v>1247.3104000000001</v>
      </c>
      <c r="E64" s="53">
        <f t="shared" si="21"/>
        <v>1604.5</v>
      </c>
      <c r="F64" s="53">
        <f t="shared" si="21"/>
        <v>979.58</v>
      </c>
      <c r="G64" s="53">
        <f t="shared" si="21"/>
        <v>839.7600000000001</v>
      </c>
      <c r="H64" s="53">
        <f t="shared" si="21"/>
        <v>2037.65</v>
      </c>
      <c r="I64" s="53">
        <f t="shared" si="21"/>
        <v>1564.6504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11641.850400000001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850.57</v>
      </c>
      <c r="C67" s="57">
        <f t="shared" ref="C67:L67" si="23">C12</f>
        <v>2506.09</v>
      </c>
      <c r="D67" s="57">
        <f t="shared" si="23"/>
        <v>1242.18</v>
      </c>
      <c r="E67" s="57">
        <f t="shared" si="23"/>
        <v>1601.93</v>
      </c>
      <c r="F67" s="57">
        <f t="shared" si="23"/>
        <v>978.75</v>
      </c>
      <c r="G67" s="57">
        <f t="shared" si="23"/>
        <v>798.43</v>
      </c>
      <c r="H67" s="57">
        <f t="shared" si="23"/>
        <v>2019.7</v>
      </c>
      <c r="I67" s="57">
        <f t="shared" si="23"/>
        <v>1557.57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11555.220000000001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850.57</v>
      </c>
      <c r="C69" s="59">
        <f t="shared" ref="C69:AG69" si="25">+C67+C68</f>
        <v>2506.09</v>
      </c>
      <c r="D69" s="59">
        <f t="shared" si="25"/>
        <v>1242.18</v>
      </c>
      <c r="E69" s="59">
        <f t="shared" si="25"/>
        <v>1601.93</v>
      </c>
      <c r="F69" s="59">
        <f t="shared" si="25"/>
        <v>978.75</v>
      </c>
      <c r="G69" s="59">
        <f t="shared" si="25"/>
        <v>798.43</v>
      </c>
      <c r="H69" s="59">
        <f t="shared" si="25"/>
        <v>2019.7</v>
      </c>
      <c r="I69" s="59">
        <f t="shared" si="25"/>
        <v>1557.57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11555.220000000001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7.5999999999999091</v>
      </c>
      <c r="C70" s="57">
        <f t="shared" si="26"/>
        <v>4.1395999999999731</v>
      </c>
      <c r="D70" s="57">
        <f t="shared" si="26"/>
        <v>5.1304000000000087</v>
      </c>
      <c r="E70" s="57">
        <f t="shared" si="26"/>
        <v>2.5699999999999363</v>
      </c>
      <c r="F70" s="57">
        <f t="shared" si="26"/>
        <v>0.83000000000004093</v>
      </c>
      <c r="G70" s="57">
        <f t="shared" si="26"/>
        <v>41.330000000000155</v>
      </c>
      <c r="H70" s="57">
        <f t="shared" si="26"/>
        <v>17.950000000000045</v>
      </c>
      <c r="I70" s="57">
        <f t="shared" si="26"/>
        <v>7.0804000000000542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86.630400000000122</v>
      </c>
    </row>
    <row r="71" spans="1:34" ht="95.25" customHeight="1" x14ac:dyDescent="0.25">
      <c r="A71" s="77" t="s">
        <v>96</v>
      </c>
      <c r="B71" s="14" t="s">
        <v>139</v>
      </c>
      <c r="C71" s="14"/>
      <c r="D71" s="14" t="s">
        <v>140</v>
      </c>
      <c r="E71" s="14"/>
      <c r="F71" s="14"/>
      <c r="G71" s="14" t="s">
        <v>141</v>
      </c>
      <c r="H71" s="14" t="s">
        <v>142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N41" sqref="AN4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3569</v>
      </c>
      <c r="C12" s="26">
        <v>3644.72</v>
      </c>
      <c r="D12" s="26">
        <v>3457.31</v>
      </c>
      <c r="E12" s="26">
        <v>2251.5100000000002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12922.539999999999</v>
      </c>
      <c r="AI12" s="26">
        <v>12922.95</v>
      </c>
      <c r="AJ12" s="69">
        <f>+AI12-AH12</f>
        <v>0.41000000000167347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200.7</v>
      </c>
      <c r="C15" s="23">
        <v>310</v>
      </c>
      <c r="D15" s="23">
        <v>300</v>
      </c>
      <c r="E15" s="23">
        <v>61.9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872.6</v>
      </c>
    </row>
    <row r="16" spans="1:36" s="32" customFormat="1" x14ac:dyDescent="0.25">
      <c r="A16" s="30" t="s">
        <v>20</v>
      </c>
      <c r="B16" s="31">
        <v>329</v>
      </c>
      <c r="C16" s="31">
        <v>207</v>
      </c>
      <c r="D16" s="31">
        <v>198</v>
      </c>
      <c r="E16" s="31">
        <v>185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919</v>
      </c>
      <c r="AJ16" s="70"/>
    </row>
    <row r="17" spans="1:36" s="47" customFormat="1" x14ac:dyDescent="0.25">
      <c r="A17" s="46" t="s">
        <v>27</v>
      </c>
      <c r="B17" s="22">
        <f>B16*$B$8</f>
        <v>1473.92</v>
      </c>
      <c r="C17" s="22">
        <f>C16*$B$8</f>
        <v>927.36000000000013</v>
      </c>
      <c r="D17" s="22">
        <f t="shared" ref="D17:AG17" si="2">D16*$B$8</f>
        <v>887.04000000000008</v>
      </c>
      <c r="E17" s="22">
        <f t="shared" si="2"/>
        <v>828.80000000000007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4117.12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329</v>
      </c>
      <c r="C22" s="20">
        <f t="shared" ref="C22:AG23" si="5">+C16+C18+C20</f>
        <v>207</v>
      </c>
      <c r="D22" s="20">
        <f t="shared" si="5"/>
        <v>198</v>
      </c>
      <c r="E22" s="20">
        <f t="shared" si="5"/>
        <v>185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919</v>
      </c>
    </row>
    <row r="23" spans="1:36" s="47" customFormat="1" x14ac:dyDescent="0.25">
      <c r="A23" s="48" t="s">
        <v>26</v>
      </c>
      <c r="B23" s="19">
        <f>+B17+B19+B21</f>
        <v>1473.92</v>
      </c>
      <c r="C23" s="19">
        <f t="shared" si="5"/>
        <v>927.36000000000013</v>
      </c>
      <c r="D23" s="19">
        <f t="shared" si="5"/>
        <v>887.04000000000008</v>
      </c>
      <c r="E23" s="19">
        <f t="shared" si="5"/>
        <v>828.80000000000007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4117.12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8.68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8.68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38.886400000000002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38.886400000000002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8.68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8.68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38.886400000000002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38.886400000000002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899.21</v>
      </c>
      <c r="C49" s="44">
        <v>1136.33</v>
      </c>
      <c r="D49" s="44">
        <v>1344.8</v>
      </c>
      <c r="E49" s="44">
        <v>416.28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3796.62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1002.81</v>
      </c>
      <c r="C53" s="44">
        <v>1270.8699999999999</v>
      </c>
      <c r="D53" s="44">
        <v>930.36</v>
      </c>
      <c r="E53" s="44">
        <v>698.55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3902.59</v>
      </c>
    </row>
    <row r="54" spans="1:34" x14ac:dyDescent="0.25">
      <c r="A54" s="17" t="s">
        <v>114</v>
      </c>
      <c r="B54" s="44"/>
      <c r="C54" s="44"/>
      <c r="D54" s="44"/>
      <c r="E54" s="44">
        <v>209.26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209.26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3576.64</v>
      </c>
      <c r="C64" s="53">
        <f t="shared" ref="C64:AG64" si="21">+C15+C23+C31+C39+C47+C48+C49+C50+C51+C52+C53+C54+C55+C56+C57+C58+C59+C60+C61+C62+C63</f>
        <v>3644.56</v>
      </c>
      <c r="D64" s="53">
        <f t="shared" si="21"/>
        <v>3462.2000000000003</v>
      </c>
      <c r="E64" s="53">
        <f t="shared" si="21"/>
        <v>2253.6763999999998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12937.0764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3569</v>
      </c>
      <c r="C67" s="57">
        <f t="shared" ref="C67:L67" si="23">C12</f>
        <v>3644.72</v>
      </c>
      <c r="D67" s="57">
        <f t="shared" si="23"/>
        <v>3457.31</v>
      </c>
      <c r="E67" s="57">
        <f t="shared" si="23"/>
        <v>2251.5100000000002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12922.539999999999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3569</v>
      </c>
      <c r="C69" s="59">
        <f t="shared" ref="C69:AG69" si="25">+C67+C68</f>
        <v>3644.72</v>
      </c>
      <c r="D69" s="59">
        <f t="shared" si="25"/>
        <v>3457.31</v>
      </c>
      <c r="E69" s="59">
        <f t="shared" si="25"/>
        <v>2251.5100000000002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12922.539999999999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7.6399999999998727</v>
      </c>
      <c r="C70" s="57">
        <f t="shared" si="26"/>
        <v>-0.15999999999985448</v>
      </c>
      <c r="D70" s="57">
        <f t="shared" si="26"/>
        <v>4.8900000000003274</v>
      </c>
      <c r="E70" s="57">
        <f t="shared" si="26"/>
        <v>2.1663999999996122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14.536399999999958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519.19000000000005</v>
      </c>
      <c r="C12" s="26">
        <v>422.57</v>
      </c>
      <c r="D12" s="26">
        <v>431.79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1373.55</v>
      </c>
      <c r="AI12" s="26">
        <v>1373.55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17.5</v>
      </c>
      <c r="C15" s="23">
        <v>28.5</v>
      </c>
      <c r="D15" s="23">
        <v>18.5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64.5</v>
      </c>
    </row>
    <row r="16" spans="1:36" s="32" customFormat="1" x14ac:dyDescent="0.25">
      <c r="A16" s="30" t="s">
        <v>20</v>
      </c>
      <c r="B16" s="31">
        <v>52</v>
      </c>
      <c r="C16" s="31">
        <v>56</v>
      </c>
      <c r="D16" s="31">
        <v>29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</v>
      </c>
      <c r="AJ16" s="70"/>
    </row>
    <row r="17" spans="1:36" s="47" customFormat="1" x14ac:dyDescent="0.25">
      <c r="A17" s="46" t="s">
        <v>27</v>
      </c>
      <c r="B17" s="22">
        <f>B16*$B$8</f>
        <v>232.96000000000004</v>
      </c>
      <c r="C17" s="22">
        <f>C16*$B$8</f>
        <v>250.88000000000002</v>
      </c>
      <c r="D17" s="22">
        <f t="shared" ref="D17:AG17" si="2">D16*$B$8</f>
        <v>129.92000000000002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613.76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</v>
      </c>
      <c r="C22" s="20">
        <f t="shared" ref="C22:AG23" si="5">+C16+C18+C20</f>
        <v>56</v>
      </c>
      <c r="D22" s="20">
        <f t="shared" si="5"/>
        <v>29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</v>
      </c>
    </row>
    <row r="23" spans="1:36" s="47" customFormat="1" x14ac:dyDescent="0.25">
      <c r="A23" s="48" t="s">
        <v>26</v>
      </c>
      <c r="B23" s="19">
        <f>+B17+B19+B21</f>
        <v>232.96000000000004</v>
      </c>
      <c r="C23" s="19">
        <f t="shared" si="5"/>
        <v>250.88000000000002</v>
      </c>
      <c r="D23" s="19">
        <f t="shared" si="5"/>
        <v>129.92000000000002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613.76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23.62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23.62</v>
      </c>
    </row>
    <row r="33" spans="1:34" s="47" customFormat="1" x14ac:dyDescent="0.25">
      <c r="A33" s="46" t="s">
        <v>35</v>
      </c>
      <c r="B33" s="22">
        <f>B32*$B$8</f>
        <v>105.81760000000001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105.81760000000001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23.62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23.62</v>
      </c>
    </row>
    <row r="39" spans="1:34" s="47" customFormat="1" x14ac:dyDescent="0.25">
      <c r="A39" s="48" t="s">
        <v>42</v>
      </c>
      <c r="B39" s="19">
        <f>+B33+B35+B37</f>
        <v>105.81760000000001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105.81760000000001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319.86</v>
      </c>
      <c r="C49" s="44">
        <v>126.61</v>
      </c>
      <c r="D49" s="44">
        <v>283.58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730.05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9.26</v>
      </c>
      <c r="C53" s="44">
        <v>22.64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685.39760000000001</v>
      </c>
      <c r="C64" s="53">
        <f t="shared" ref="C64:AG64" si="21">+C15+C23+C31+C39+C47+C48+C49+C50+C51+C52+C53+C54+C55+C56+C57+C58+C59+C60+C61+C62+C63</f>
        <v>428.63</v>
      </c>
      <c r="D64" s="53">
        <f t="shared" si="21"/>
        <v>432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1546.0275999999999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519.19000000000005</v>
      </c>
      <c r="C67" s="57">
        <f t="shared" ref="C67:L67" si="23">C12</f>
        <v>422.57</v>
      </c>
      <c r="D67" s="57">
        <f t="shared" si="23"/>
        <v>431.79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1373.55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519.19000000000005</v>
      </c>
      <c r="C69" s="59">
        <f t="shared" ref="C69:AG69" si="25">+C67+C68</f>
        <v>428.57</v>
      </c>
      <c r="D69" s="59">
        <f t="shared" si="25"/>
        <v>431.79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1379.55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166.20759999999996</v>
      </c>
      <c r="C70" s="57">
        <f t="shared" si="26"/>
        <v>6.0000000000002274E-2</v>
      </c>
      <c r="D70" s="57">
        <f t="shared" si="26"/>
        <v>0.20999999999997954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166.47759999999994</v>
      </c>
    </row>
    <row r="71" spans="1:34" ht="102.75" customHeight="1" x14ac:dyDescent="0.25">
      <c r="A71" s="77" t="s">
        <v>96</v>
      </c>
      <c r="B71" s="14" t="s">
        <v>156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157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388.41</v>
      </c>
      <c r="C12" s="26">
        <v>329.64</v>
      </c>
      <c r="D12" s="26">
        <v>4630.66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5348.71</v>
      </c>
      <c r="AI12" s="26">
        <v>5348.71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2.5</v>
      </c>
      <c r="C15" s="23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12.5</v>
      </c>
    </row>
    <row r="16" spans="1:36" s="32" customFormat="1" x14ac:dyDescent="0.25">
      <c r="A16" s="30" t="s">
        <v>20</v>
      </c>
      <c r="B16" s="31">
        <v>24</v>
      </c>
      <c r="C16" s="31">
        <v>28</v>
      </c>
      <c r="D16" s="31">
        <v>651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703</v>
      </c>
      <c r="AJ16" s="70"/>
    </row>
    <row r="17" spans="1:36" s="47" customFormat="1" x14ac:dyDescent="0.25">
      <c r="A17" s="46" t="s">
        <v>27</v>
      </c>
      <c r="B17" s="22">
        <f>B16*$B$8</f>
        <v>110.16</v>
      </c>
      <c r="C17" s="22">
        <f>C16*$B$8</f>
        <v>128.51999999999998</v>
      </c>
      <c r="D17" s="22">
        <f t="shared" ref="D17:AG17" si="2">D16*$B$8</f>
        <v>2988.0899999999997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3226.7699999999995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28</v>
      </c>
      <c r="D22" s="20">
        <f t="shared" si="5"/>
        <v>651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703</v>
      </c>
    </row>
    <row r="23" spans="1:36" s="47" customFormat="1" x14ac:dyDescent="0.25">
      <c r="A23" s="48" t="s">
        <v>26</v>
      </c>
      <c r="B23" s="19">
        <f>+B17+B19+B21</f>
        <v>110.16</v>
      </c>
      <c r="C23" s="19">
        <f t="shared" si="5"/>
        <v>128.51999999999998</v>
      </c>
      <c r="D23" s="19">
        <f t="shared" si="5"/>
        <v>2988.0899999999997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3226.7699999999995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45.08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45.08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206.91719999999998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206.91719999999998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45.08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45.08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206.91719999999998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206.91719999999998</v>
      </c>
    </row>
    <row r="40" spans="1:34" x14ac:dyDescent="0.25">
      <c r="A40" s="13" t="s">
        <v>43</v>
      </c>
      <c r="B40" s="36">
        <v>13.86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13.86</v>
      </c>
    </row>
    <row r="41" spans="1:34" s="47" customFormat="1" x14ac:dyDescent="0.25">
      <c r="A41" s="46" t="s">
        <v>44</v>
      </c>
      <c r="B41" s="22">
        <f>B40*$B$8</f>
        <v>63.617399999999996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63.617399999999996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13.86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13.86</v>
      </c>
    </row>
    <row r="47" spans="1:34" s="47" customFormat="1" x14ac:dyDescent="0.25">
      <c r="A47" s="48" t="s">
        <v>48</v>
      </c>
      <c r="B47" s="19">
        <f>+B41+B43+B45</f>
        <v>63.617399999999996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63.617399999999996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167.92</v>
      </c>
      <c r="C49" s="44">
        <v>191.52</v>
      </c>
      <c r="D49" s="44">
        <v>1427.19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1786.63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41.28</v>
      </c>
      <c r="C53" s="44"/>
      <c r="D53" s="44">
        <v>129.33000000000001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4.13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389.60739999999998</v>
      </c>
      <c r="C64" s="53">
        <f t="shared" ref="C64:AG64" si="21">+C15+C23+C31+C39+C47+C48+C49+C50+C51+C52+C53+C54+C55+C56+C57+C58+C59+C60+C61+C62+C63</f>
        <v>330.03999999999996</v>
      </c>
      <c r="D64" s="53">
        <f t="shared" si="21"/>
        <v>4751.5271999999995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5471.1745999999994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388.41</v>
      </c>
      <c r="C67" s="57">
        <f t="shared" ref="C67:L67" si="23">C12</f>
        <v>329.64</v>
      </c>
      <c r="D67" s="57">
        <f t="shared" si="23"/>
        <v>4630.66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5348.71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388.41</v>
      </c>
      <c r="C69" s="59">
        <f t="shared" ref="C69:AG69" si="25">+C67+C68</f>
        <v>329.64</v>
      </c>
      <c r="D69" s="59">
        <f t="shared" si="25"/>
        <v>4630.66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5348.71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1.1973999999999592</v>
      </c>
      <c r="C70" s="57">
        <f t="shared" si="26"/>
        <v>0.39999999999997726</v>
      </c>
      <c r="D70" s="57">
        <f t="shared" si="26"/>
        <v>120.86719999999968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122.46459999999962</v>
      </c>
    </row>
    <row r="71" spans="1:34" ht="96" customHeight="1" x14ac:dyDescent="0.25">
      <c r="A71" s="77" t="s">
        <v>96</v>
      </c>
      <c r="B71" s="14"/>
      <c r="C71" s="14"/>
      <c r="D71" s="14" t="s">
        <v>143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2022-02-23T18:16:15Z</dcterms:modified>
</cp:coreProperties>
</file>