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FEBRERO 2022\"/>
    </mc:Choice>
  </mc:AlternateContent>
  <bookViews>
    <workbookView xWindow="0" yWindow="0" windowWidth="19200" windowHeight="11505" firstSheet="7" activeTab="6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D39" i="152" l="1"/>
  <c r="D31" i="149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P64" i="152"/>
  <c r="P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U64" i="150"/>
  <c r="U70" i="150" s="1"/>
  <c r="M64" i="150"/>
  <c r="M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Y64" i="150"/>
  <c r="Y70" i="150" s="1"/>
  <c r="I64" i="150"/>
  <c r="I70" i="150" s="1"/>
  <c r="AH23" i="151"/>
  <c r="H11" i="145" s="1"/>
  <c r="B64" i="150"/>
  <c r="B70" i="150" s="1"/>
  <c r="B64" i="149"/>
  <c r="B70" i="149" s="1"/>
  <c r="X64" i="152"/>
  <c r="X70" i="152" s="1"/>
  <c r="H64" i="152"/>
  <c r="H70" i="152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23" i="147" l="1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B69" i="146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C23" i="40" s="1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U23" i="40"/>
  <c r="AB47" i="40"/>
  <c r="AB39" i="40"/>
  <c r="T39" i="40"/>
  <c r="AF39" i="40"/>
  <c r="Z39" i="40"/>
  <c r="X39" i="40"/>
  <c r="T47" i="40"/>
  <c r="AE39" i="40"/>
  <c r="AA39" i="40"/>
  <c r="W39" i="40"/>
  <c r="Z23" i="40"/>
  <c r="Z47" i="40"/>
  <c r="AG39" i="40"/>
  <c r="AC39" i="40"/>
  <c r="Y39" i="40"/>
  <c r="V23" i="40"/>
  <c r="AD47" i="40"/>
  <c r="AF47" i="40"/>
  <c r="X47" i="40"/>
  <c r="AD23" i="40"/>
  <c r="V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Y64" i="40"/>
  <c r="Y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T64" i="40" l="1"/>
  <c r="AB64" i="40"/>
  <c r="AB70" i="40" s="1"/>
  <c r="V70" i="40"/>
  <c r="C69" i="40"/>
  <c r="Q39" i="40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AC64" i="40"/>
  <c r="AC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M64" i="40" s="1"/>
  <c r="M70" i="40" s="1"/>
  <c r="P64" i="40" l="1"/>
  <c r="P70" i="40" s="1"/>
  <c r="AH69" i="40"/>
  <c r="R64" i="40"/>
  <c r="R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C30" i="40"/>
  <c r="D30" i="40"/>
  <c r="E30" i="40"/>
  <c r="F30" i="40"/>
  <c r="G30" i="40"/>
  <c r="H30" i="40"/>
  <c r="I30" i="40"/>
  <c r="J30" i="40"/>
  <c r="K30" i="40"/>
  <c r="L30" i="40"/>
  <c r="E31" i="40"/>
  <c r="G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I39" i="40" l="1"/>
  <c r="E23" i="40"/>
  <c r="K31" i="40"/>
  <c r="C31" i="40"/>
  <c r="K23" i="40"/>
  <c r="I23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E64" i="40"/>
  <c r="E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<sst xmlns="http://schemas.openxmlformats.org/spreadsheetml/2006/main" count="801" uniqueCount="167">
  <si>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</si>
  <si>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</si>
  <si>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</si>
  <si>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</si>
  <si>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</si>
  <si>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</si>
  <si>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</si>
  <si>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</si>
  <si>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</si>
  <si>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</si>
  <si>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</si>
  <si>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</si>
  <si>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</si>
  <si>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</si>
  <si>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</si>
  <si>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</si>
  <si>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</si>
  <si>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</si>
  <si>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</si>
  <si>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</si>
  <si>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</si>
  <si>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</si>
  <si>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</si>
  <si>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</si>
  <si>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</si>
  <si>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</si>
  <si>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</si>
  <si>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</si>
  <si>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</si>
  <si>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</si>
  <si>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</si>
  <si>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</si>
  <si>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</si>
  <si>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</si>
  <si>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</si>
  <si>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</si>
  <si>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</si>
  <si>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</si>
  <si>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</si>
  <si>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</si>
  <si>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</si>
  <si>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</si>
  <si>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</si>
  <si>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</si>
  <si>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</si>
  <si>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</si>
  <si>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</si>
  <si>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</si>
  <si>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</si>
  <si>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</si>
  <si>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</si>
  <si>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</si>
  <si>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</si>
  <si>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</si>
  <si>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</si>
  <si>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</si>
  <si>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</si>
  <si>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</si>
  <si>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</si>
  <si>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</si>
  <si>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</si>
  <si>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</si>
  <si>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</si>
  <si>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</si>
  <si>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</si>
  <si>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</si>
  <si>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</si>
  <si>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</si>
  <si>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</si>
  <si>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</si>
  <si>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</si>
  <si>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</si>
  <si>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</si>
  <si>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</si>
  <si>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</si>
  <si>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</si>
  <si>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</si>
  <si>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</si>
  <si>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</si>
  <si>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</si>
  <si>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</si>
  <si>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</si>
  <si>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</si>
  <si>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</si>
  <si>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</si>
  <si>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</si>
  <si>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</si>
  <si>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</si>
  <si>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</si>
  <si>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</si>
  <si>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</si>
  <si>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</si>
  <si>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</si>
  <si>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</si>
  <si>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</si>
  <si>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</si>
  <si>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</si>
  <si>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</si>
  <si>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</si>
  <si>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</si>
  <si>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</si>
  <si>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</si>
  <si>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</si>
  <si>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</si>
  <si>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</si>
  <si>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</si>
  <si>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</si>
  <si>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</si>
  <si>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</si>
  <si>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</si>
  <si>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</si>
  <si>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</si>
  <si>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</si>
  <si>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</si>
  <si>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</si>
  <si>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</si>
  <si>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</si>
  <si>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</si>
  <si>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</si>
  <si>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</si>
  <si>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</si>
  <si>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76.00F/C</t>
  </si>
  <si>
    <t>FALTANTEES EL</t>
  </si>
  <si>
    <t xml:space="preserve"> SOBRANTE DEL DIA</t>
  </si>
  <si>
    <t>ANTERIOR X CUENTA</t>
  </si>
  <si>
    <t>COBRADAX MAS</t>
  </si>
  <si>
    <t>44.80BS</t>
  </si>
  <si>
    <t>DEB. BANCAMIGA</t>
  </si>
  <si>
    <t>CRED. BANCAMIGA</t>
  </si>
  <si>
    <t>MAL REGISTRO DE 2$</t>
  </si>
  <si>
    <t>FALTANTE EN EFECTIVO</t>
  </si>
  <si>
    <t>11.50F/C</t>
  </si>
  <si>
    <t>MAL REGISTRO DE 10$</t>
  </si>
  <si>
    <t>X EUROS</t>
  </si>
  <si>
    <t>43.50F/C</t>
  </si>
  <si>
    <t>60.50F/C</t>
  </si>
  <si>
    <t>24.50F/C</t>
  </si>
  <si>
    <t>33.50F/C</t>
  </si>
  <si>
    <t>MAL REGISTRO DE 5$</t>
  </si>
  <si>
    <t>MAL REGSITRO DE 0.04$</t>
  </si>
  <si>
    <t>MAL REGISTRO DE 1$</t>
  </si>
  <si>
    <t>16.50F/C</t>
  </si>
  <si>
    <t>47.00F/C</t>
  </si>
  <si>
    <t>24.70F/C</t>
  </si>
  <si>
    <t>MAL REGISTRO DE 0.09$</t>
  </si>
  <si>
    <t>16.00F/C</t>
  </si>
  <si>
    <t>75.20F/C</t>
  </si>
  <si>
    <t>10.00F/C</t>
  </si>
  <si>
    <t>SOBRANTEDE 1$</t>
  </si>
  <si>
    <t>13.00F/C</t>
  </si>
  <si>
    <t>SOBRANTE DE 5$</t>
  </si>
  <si>
    <t>62.00F/C</t>
  </si>
  <si>
    <t>44.60F/C</t>
  </si>
  <si>
    <t>41.00F/C</t>
  </si>
  <si>
    <t>0.50F/C</t>
  </si>
  <si>
    <t>MAL REGISTRO DE2$</t>
  </si>
  <si>
    <t>7.00F/C</t>
  </si>
  <si>
    <t>48.00F/C</t>
  </si>
  <si>
    <t>35.30F/C</t>
  </si>
  <si>
    <t>56.50F/C</t>
  </si>
  <si>
    <t>8.00F/C SE CARGO DE MAS 3$</t>
  </si>
  <si>
    <t>F/C</t>
  </si>
  <si>
    <t>NOTA A CREDITO15$</t>
  </si>
  <si>
    <t>20.00F/C</t>
  </si>
  <si>
    <t>34.50F/C</t>
  </si>
  <si>
    <t>76.50F/C</t>
  </si>
  <si>
    <t>R/F 32.00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</si>
</sst>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81139.85000000002</v>
      </c>
      <c r="C2" s="43">
        <f>MODELO!AH12</f>
        <v>24333.15</v>
      </c>
      <c r="D2" s="43">
        <f>EXQUISITECES!AH12</f>
        <v>12322.079999999998</v>
      </c>
      <c r="E2" s="43">
        <f>HOYADA!AH12</f>
        <v>10496.75</v>
      </c>
      <c r="F2" s="43">
        <f>FARMASTOP!AH12</f>
        <v>1515.06</v>
      </c>
      <c r="G2" s="43">
        <f>BOCAS!AH12</f>
        <v>4516.79</v>
      </c>
      <c r="H2" s="43">
        <f>LAGUNETICA!AH12</f>
        <v>17595.440000000002</v>
      </c>
      <c r="I2" s="43">
        <f>SANANTONIO!AH12</f>
        <v>0</v>
      </c>
      <c r="J2" s="43">
        <f>SUM(B2:I2)</f>
        <v>151919.12000000002</v>
      </c>
    </row>
    <row r="3" spans="1:10" x14ac:dyDescent="0.25">
      <c r="A3" s="46" t="s">
        <v>0</v>
      </c>
      <c r="B3" s="43">
        <f>AUTOMERCADO!AH15</f>
        <v>494.45</v>
      </c>
      <c r="C3" s="43">
        <f>MODELO!AH15</f>
        <v>400.4</v>
      </c>
      <c r="D3" s="43">
        <f>EXQUISITECES!AH15</f>
        <v>124</v>
      </c>
      <c r="E3" s="43">
        <f>HOYADA!AH15</f>
        <v>651.5</v>
      </c>
      <c r="F3" s="43">
        <f>FARMASTOP!AH15</f>
        <v>20</v>
      </c>
      <c r="G3" s="43">
        <f>BOCAS!AH15</f>
        <v>37.6</v>
      </c>
      <c r="H3" s="43">
        <f>LAGUNETICA!AH15</f>
        <v>823.3</v>
      </c>
      <c r="I3" s="43">
        <f>SANANTONIO!AH15</f>
        <v>0</v>
      </c>
      <c r="J3" s="43">
        <f t="shared" ref="J3:J52" si="0">SUM(B3:I3)</f>
        <v>2551.25</v>
      </c>
    </row>
    <row r="4" spans="1:10" x14ac:dyDescent="0.25">
      <c r="A4" s="73" t="s">
        <v>20</v>
      </c>
      <c r="B4" s="43">
        <f>AUTOMERCADO!AH16</f>
        <v>9954</v>
      </c>
      <c r="C4" s="43">
        <f>MODELO!AH16</f>
        <v>2928</v>
      </c>
      <c r="D4" s="43">
        <f>EXQUISITECES!AH16</f>
        <v>1561</v>
      </c>
      <c r="E4" s="43">
        <f>HOYADA!AH16</f>
        <v>982</v>
      </c>
      <c r="F4" s="43">
        <f>FARMASTOP!AH16</f>
        <v>123</v>
      </c>
      <c r="G4" s="43">
        <f>BOCAS!AH16</f>
        <v>518</v>
      </c>
      <c r="H4" s="43">
        <f>LAGUNETICA!AH16</f>
        <v>1958</v>
      </c>
      <c r="I4" s="43">
        <f>SANANTONIO!AH16</f>
        <v>0</v>
      </c>
      <c r="J4" s="43">
        <f t="shared" si="0"/>
        <v>18024</v>
      </c>
    </row>
    <row r="5" spans="1:10" x14ac:dyDescent="0.25">
      <c r="A5" s="46" t="s">
        <v>27</v>
      </c>
      <c r="B5" s="43">
        <f>AUTOMERCADO!AH17</f>
        <v>44593.920000000006</v>
      </c>
      <c r="C5" s="43">
        <f>MODELO!AH17</f>
        <v>13117.44</v>
      </c>
      <c r="D5" s="43">
        <f>EXQUISITECES!AH17</f>
        <v>6993.2800000000007</v>
      </c>
      <c r="E5" s="43">
        <f>HOYADA!AH17</f>
        <v>4399.3600000000006</v>
      </c>
      <c r="F5" s="43">
        <f>FARMASTOP!AH17</f>
        <v>551.04000000000008</v>
      </c>
      <c r="G5" s="43">
        <f>BOCAS!AH17</f>
        <v>2377.62</v>
      </c>
      <c r="H5" s="43">
        <f>LAGUNETICA!AH17</f>
        <v>8771.840000000002</v>
      </c>
      <c r="I5" s="43">
        <f>SANANTONIO!AH17</f>
        <v>0</v>
      </c>
      <c r="J5" s="43">
        <f t="shared" si="0"/>
        <v>80804.499999999985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9954</v>
      </c>
      <c r="C10" s="43">
        <f>MODELO!AH22</f>
        <v>2928</v>
      </c>
      <c r="D10" s="43">
        <f>EXQUISITECES!AH22</f>
        <v>1561</v>
      </c>
      <c r="E10" s="43">
        <f>HOYADA!AH22</f>
        <v>982</v>
      </c>
      <c r="F10" s="43">
        <f>FARMASTOP!AH22</f>
        <v>123</v>
      </c>
      <c r="G10" s="43">
        <f>BOCAS!AH22</f>
        <v>518</v>
      </c>
      <c r="H10" s="43">
        <f>LAGUNETICA!AH22</f>
        <v>1958</v>
      </c>
      <c r="I10" s="43">
        <f>SANANTONIO!AH22</f>
        <v>0</v>
      </c>
      <c r="J10" s="43">
        <f t="shared" si="0"/>
        <v>18024</v>
      </c>
    </row>
    <row r="11" spans="1:10" x14ac:dyDescent="0.25">
      <c r="A11" s="48" t="s">
        <v>26</v>
      </c>
      <c r="B11" s="43">
        <f>AUTOMERCADO!AH23</f>
        <v>44593.920000000006</v>
      </c>
      <c r="C11" s="43">
        <f>MODELO!AH23</f>
        <v>13117.44</v>
      </c>
      <c r="D11" s="43">
        <f>EXQUISITECES!AH23</f>
        <v>6993.2800000000007</v>
      </c>
      <c r="E11" s="43">
        <f>HOYADA!AH23</f>
        <v>4399.3600000000006</v>
      </c>
      <c r="F11" s="43">
        <f>FARMASTOP!AH23</f>
        <v>551.04000000000008</v>
      </c>
      <c r="G11" s="43">
        <f>BOCAS!AH23</f>
        <v>2377.62</v>
      </c>
      <c r="H11" s="43">
        <f>LAGUNETICA!AH23</f>
        <v>8771.840000000002</v>
      </c>
      <c r="I11" s="43">
        <f>SANANTONIO!AH23</f>
        <v>0</v>
      </c>
      <c r="J11" s="43">
        <f t="shared" si="0"/>
        <v>80804.499999999985</v>
      </c>
    </row>
    <row r="12" spans="1:10" x14ac:dyDescent="0.25">
      <c r="A12" s="46" t="s">
        <v>28</v>
      </c>
      <c r="B12" s="43">
        <f>AUTOMERCADO!AH24</f>
        <v>54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54</v>
      </c>
    </row>
    <row r="13" spans="1:10" x14ac:dyDescent="0.25">
      <c r="A13" s="46" t="s">
        <v>31</v>
      </c>
      <c r="B13" s="43">
        <f>AUTOMERCADO!AH25</f>
        <v>241.92000000000002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241.92000000000002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54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54</v>
      </c>
    </row>
    <row r="19" spans="1:10" x14ac:dyDescent="0.25">
      <c r="A19" s="48" t="s">
        <v>33</v>
      </c>
      <c r="B19" s="43">
        <f>AUTOMERCADO!AH31</f>
        <v>241.92000000000002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241.92000000000002</v>
      </c>
    </row>
    <row r="20" spans="1:10" x14ac:dyDescent="0.25">
      <c r="A20" s="46" t="s">
        <v>34</v>
      </c>
      <c r="B20" s="43">
        <f>AUTOMERCADO!AH32</f>
        <v>836.08</v>
      </c>
      <c r="C20" s="43">
        <f>MODELO!AH32</f>
        <v>43.47</v>
      </c>
      <c r="D20" s="43">
        <f>EXQUISITECES!AH32</f>
        <v>0</v>
      </c>
      <c r="E20" s="43">
        <f>HOYADA!AH32</f>
        <v>81.7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961.25000000000011</v>
      </c>
    </row>
    <row r="21" spans="1:10" x14ac:dyDescent="0.25">
      <c r="A21" s="46" t="s">
        <v>35</v>
      </c>
      <c r="B21" s="43">
        <f>AUTOMERCADO!AH33</f>
        <v>3745.6384000000003</v>
      </c>
      <c r="C21" s="43">
        <f>MODELO!AH33</f>
        <v>194.74560000000002</v>
      </c>
      <c r="D21" s="43">
        <f>EXQUISITECES!AH33</f>
        <v>0</v>
      </c>
      <c r="E21" s="43">
        <f>HOYADA!AH33</f>
        <v>366.01600000000002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4306.4000000000005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836.08</v>
      </c>
      <c r="C26" s="43">
        <f>MODELO!AH38</f>
        <v>43.47</v>
      </c>
      <c r="D26" s="43">
        <f>EXQUISITECES!AH38</f>
        <v>0</v>
      </c>
      <c r="E26" s="43">
        <f>HOYADA!AH38</f>
        <v>81.7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961.25000000000011</v>
      </c>
    </row>
    <row r="27" spans="1:10" x14ac:dyDescent="0.25">
      <c r="A27" s="48" t="s">
        <v>42</v>
      </c>
      <c r="B27" s="43">
        <f>AUTOMERCADO!AH39</f>
        <v>3745.6384000000003</v>
      </c>
      <c r="C27" s="43">
        <f>MODELO!AH39</f>
        <v>194.74560000000002</v>
      </c>
      <c r="D27" s="43">
        <f>EXQUISITECES!AH39</f>
        <v>0</v>
      </c>
      <c r="E27" s="43">
        <f>HOYADA!AH39</f>
        <v>366.01600000000002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4306.4000000000005</v>
      </c>
    </row>
    <row r="28" spans="1:10" x14ac:dyDescent="0.25">
      <c r="A28" s="46" t="s">
        <v>43</v>
      </c>
      <c r="B28" s="43">
        <f>AUTOMERCADO!AH40</f>
        <v>439.18000000000006</v>
      </c>
      <c r="C28" s="43">
        <f>MODELO!AH40</f>
        <v>65.8</v>
      </c>
      <c r="D28" s="43">
        <f>EXQUISITECES!AH40</f>
        <v>18.600000000000001</v>
      </c>
      <c r="E28" s="43">
        <f>HOYADA!AH40</f>
        <v>19.509999999999998</v>
      </c>
      <c r="F28" s="43">
        <f>FARMASTOP!AH40</f>
        <v>7</v>
      </c>
      <c r="G28" s="43">
        <f>BOCAS!AH40</f>
        <v>12.47</v>
      </c>
      <c r="H28" s="43">
        <f>LAGUNETICA!AH40</f>
        <v>0</v>
      </c>
      <c r="I28" s="43">
        <f>SANANTONIO!AH40</f>
        <v>0</v>
      </c>
      <c r="J28" s="43">
        <f t="shared" si="0"/>
        <v>562.56000000000006</v>
      </c>
    </row>
    <row r="29" spans="1:10" x14ac:dyDescent="0.25">
      <c r="A29" s="46" t="s">
        <v>44</v>
      </c>
      <c r="B29" s="43">
        <f>AUTOMERCADO!AH41</f>
        <v>1967.5264000000002</v>
      </c>
      <c r="C29" s="43">
        <f>MODELO!AH41</f>
        <v>294.78399999999999</v>
      </c>
      <c r="D29" s="43">
        <f>EXQUISITECES!AH41</f>
        <v>83.328000000000017</v>
      </c>
      <c r="E29" s="43">
        <f>HOYADA!AH41</f>
        <v>87.404800000000009</v>
      </c>
      <c r="F29" s="43">
        <f>FARMASTOP!AH41</f>
        <v>31.360000000000003</v>
      </c>
      <c r="G29" s="43">
        <f>BOCAS!AH41</f>
        <v>57.237299999999998</v>
      </c>
      <c r="H29" s="43">
        <f>LAGUNETICA!AH41</f>
        <v>0</v>
      </c>
      <c r="I29" s="43">
        <f>SANANTONIO!AH41</f>
        <v>0</v>
      </c>
      <c r="J29" s="43">
        <f t="shared" si="0"/>
        <v>2521.6405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439.18000000000006</v>
      </c>
      <c r="C34" s="43">
        <f>MODELO!AH46</f>
        <v>65.8</v>
      </c>
      <c r="D34" s="43">
        <f>EXQUISITECES!AH46</f>
        <v>18.600000000000001</v>
      </c>
      <c r="E34" s="43">
        <f>HOYADA!AH46</f>
        <v>19.509999999999998</v>
      </c>
      <c r="F34" s="43">
        <f>FARMASTOP!AH46</f>
        <v>7</v>
      </c>
      <c r="G34" s="43">
        <f>BOCAS!AH46</f>
        <v>12.47</v>
      </c>
      <c r="H34" s="43">
        <f>LAGUNETICA!AH46</f>
        <v>0</v>
      </c>
      <c r="I34" s="43">
        <f>SANANTONIO!AH46</f>
        <v>0</v>
      </c>
      <c r="J34" s="43">
        <f t="shared" si="0"/>
        <v>562.56000000000006</v>
      </c>
    </row>
    <row r="35" spans="1:10" x14ac:dyDescent="0.25">
      <c r="A35" s="48" t="s">
        <v>48</v>
      </c>
      <c r="B35" s="43">
        <f>AUTOMERCADO!AH47</f>
        <v>1967.5264000000002</v>
      </c>
      <c r="C35" s="43">
        <f>MODELO!AH47</f>
        <v>294.78399999999999</v>
      </c>
      <c r="D35" s="43">
        <f>EXQUISITECES!AH47</f>
        <v>83.328000000000017</v>
      </c>
      <c r="E35" s="43">
        <f>HOYADA!AH47</f>
        <v>87.404800000000009</v>
      </c>
      <c r="F35" s="43">
        <f>FARMASTOP!AH47</f>
        <v>31.360000000000003</v>
      </c>
      <c r="G35" s="43">
        <f>BOCAS!AH47</f>
        <v>57.237299999999998</v>
      </c>
      <c r="H35" s="43">
        <f>LAGUNETICA!AH47</f>
        <v>0</v>
      </c>
      <c r="I35" s="43">
        <f>SANANTONIO!AH47</f>
        <v>0</v>
      </c>
      <c r="J35" s="43">
        <f t="shared" si="0"/>
        <v>2521.6405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24806.45</v>
      </c>
      <c r="C37" s="43">
        <f>MODELO!AH49</f>
        <v>5558.58</v>
      </c>
      <c r="D37" s="43">
        <f>EXQUISITECES!AH49</f>
        <v>3864.7700000000004</v>
      </c>
      <c r="E37" s="43">
        <f>HOYADA!AH49</f>
        <v>2819.77</v>
      </c>
      <c r="F37" s="43">
        <f>FARMASTOP!AH49</f>
        <v>892.30000000000007</v>
      </c>
      <c r="G37" s="43">
        <f>BOCAS!AH49</f>
        <v>1980.19</v>
      </c>
      <c r="H37" s="43">
        <f>LAGUNETICA!AH49</f>
        <v>0</v>
      </c>
      <c r="I37" s="43">
        <f>SANANTONIO!AH49</f>
        <v>0</v>
      </c>
      <c r="J37" s="43">
        <f t="shared" si="0"/>
        <v>39922.060000000005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734.44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734.44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2753.39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5631.23</v>
      </c>
      <c r="I40" s="43">
        <f>SANANTONIO!AH52</f>
        <v>0</v>
      </c>
      <c r="J40" s="43">
        <f t="shared" si="0"/>
        <v>8384.619999999999</v>
      </c>
    </row>
    <row r="41" spans="1:10" x14ac:dyDescent="0.25">
      <c r="A41" s="74" t="s">
        <v>18</v>
      </c>
      <c r="B41" s="43">
        <f>AUTOMERCADO!AH53</f>
        <v>3564.86</v>
      </c>
      <c r="C41" s="43">
        <f>MODELO!AH53</f>
        <v>1716.6800000000003</v>
      </c>
      <c r="D41" s="43">
        <f>EXQUISITECES!AH53</f>
        <v>1318.14</v>
      </c>
      <c r="E41" s="43">
        <f>HOYADA!AH53</f>
        <v>2242.5700000000002</v>
      </c>
      <c r="F41" s="43">
        <f>FARMASTOP!AH53</f>
        <v>51.620000000000005</v>
      </c>
      <c r="G41" s="43">
        <f>BOCAS!AH53</f>
        <v>192.19</v>
      </c>
      <c r="H41" s="43">
        <f>LAGUNETICA!AH53</f>
        <v>2267.09</v>
      </c>
      <c r="I41" s="43">
        <f>SANANTONIO!AH53</f>
        <v>0</v>
      </c>
      <c r="J41" s="43">
        <f t="shared" si="0"/>
        <v>11353.150000000003</v>
      </c>
    </row>
    <row r="42" spans="1:10" x14ac:dyDescent="0.25">
      <c r="A42" s="74" t="s">
        <v>114</v>
      </c>
      <c r="B42" s="43">
        <f>AUTOMERCADO!AH54</f>
        <v>69.599999999999994</v>
      </c>
      <c r="C42" s="43">
        <f>MODELO!AH54</f>
        <v>71.680000000000007</v>
      </c>
      <c r="D42" s="43">
        <f>EXQUISITECES!AH54</f>
        <v>0</v>
      </c>
      <c r="E42" s="43">
        <f>HOYADA!AH54</f>
        <v>12.19</v>
      </c>
      <c r="F42" s="43">
        <f>FARMASTOP!AH54</f>
        <v>12.72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166.19</v>
      </c>
    </row>
    <row r="43" spans="1:10" x14ac:dyDescent="0.25">
      <c r="A43" s="74" t="s">
        <v>52</v>
      </c>
      <c r="B43" s="43">
        <f>AUTOMERCADO!AH55</f>
        <v>1376.44</v>
      </c>
      <c r="C43" s="43">
        <f>MODELO!AH55</f>
        <v>261.14</v>
      </c>
      <c r="D43" s="43">
        <f>EXQUISITECES!AH55</f>
        <v>81.78</v>
      </c>
      <c r="E43" s="43">
        <f>HOYADA!AH55</f>
        <v>0</v>
      </c>
      <c r="F43" s="43">
        <f>FARMASTOP!AH55</f>
        <v>0</v>
      </c>
      <c r="G43" s="43">
        <f>BOCAS!AH55</f>
        <v>0</v>
      </c>
      <c r="H43" s="43">
        <f>LAGUNETICA!AH55</f>
        <v>173.22</v>
      </c>
      <c r="I43" s="43">
        <f>SANANTONIO!AH55</f>
        <v>0</v>
      </c>
      <c r="J43" s="43">
        <f t="shared" si="0"/>
        <v>1892.58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5.61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5.61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98.960000000000008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98.960000000000008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105.8</v>
      </c>
      <c r="D50" s="43">
        <f>EXQUISITECES!AH62</f>
        <v>105.8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211.6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81600.854800000001</v>
      </c>
      <c r="C52" s="75">
        <f>MODELO!AH64</f>
        <v>24573.599599999998</v>
      </c>
      <c r="D52" s="75">
        <f>EXQUISITECES!AH64</f>
        <v>12571.098000000002</v>
      </c>
      <c r="E52" s="75">
        <f>HOYADA!AH64</f>
        <v>10578.810800000001</v>
      </c>
      <c r="F52" s="75">
        <f>FARMASTOP!AH64</f>
        <v>1559.04</v>
      </c>
      <c r="G52" s="75">
        <f>BOCAS!AH64</f>
        <v>4644.8372999999992</v>
      </c>
      <c r="H52" s="75">
        <f>LAGUNETICA!AH64</f>
        <v>17666.68</v>
      </c>
      <c r="I52" s="75">
        <f>SANANTONIO!AH64</f>
        <v>0</v>
      </c>
      <c r="J52" s="75">
        <f t="shared" si="0"/>
        <v>153194.92050000001</v>
      </c>
    </row>
    <row r="53" spans="1:10" x14ac:dyDescent="0.25">
      <c r="A53" s="56" t="s">
        <v>3</v>
      </c>
      <c r="B53" s="43">
        <f>B2</f>
        <v>81139.85000000002</v>
      </c>
      <c r="C53" s="43">
        <f t="shared" ref="C53:I53" si="1">C2</f>
        <v>24333.15</v>
      </c>
      <c r="D53" s="43">
        <f t="shared" si="1"/>
        <v>12322.079999999998</v>
      </c>
      <c r="E53" s="43">
        <f t="shared" si="1"/>
        <v>10496.75</v>
      </c>
      <c r="F53" s="43">
        <f t="shared" si="1"/>
        <v>1515.06</v>
      </c>
      <c r="G53" s="43">
        <f t="shared" si="1"/>
        <v>4516.79</v>
      </c>
      <c r="H53" s="43">
        <f t="shared" si="1"/>
        <v>17595.440000000002</v>
      </c>
      <c r="I53" s="43">
        <f t="shared" si="1"/>
        <v>0</v>
      </c>
      <c r="J53" s="43">
        <f>J2</f>
        <v>151919.12000000002</v>
      </c>
    </row>
    <row r="54" spans="1:10" x14ac:dyDescent="0.25">
      <c r="A54" s="58" t="s">
        <v>95</v>
      </c>
      <c r="B54" s="43">
        <f>+B52-B53</f>
        <v>461.00479999998061</v>
      </c>
      <c r="C54" s="43">
        <f t="shared" ref="C54:I54" si="2">+C52-C53</f>
        <v>240.44959999999628</v>
      </c>
      <c r="D54" s="43">
        <f t="shared" si="2"/>
        <v>249.01800000000367</v>
      </c>
      <c r="E54" s="43">
        <f t="shared" si="2"/>
        <v>82.060800000001109</v>
      </c>
      <c r="F54" s="43">
        <f t="shared" si="2"/>
        <v>43.980000000000018</v>
      </c>
      <c r="G54" s="43">
        <f t="shared" si="2"/>
        <v>128.04729999999927</v>
      </c>
      <c r="H54" s="43">
        <f t="shared" si="2"/>
        <v>71.239999999997963</v>
      </c>
      <c r="I54" s="43">
        <f t="shared" si="2"/>
        <v>0</v>
      </c>
      <c r="J54" s="43">
        <f>+J52-J53</f>
        <v>1275.800499999983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4.4800000000000004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71</v>
      </c>
      <c r="L11" s="5" t="s">
        <v>75</v>
      </c>
      <c r="M11" s="5" t="s">
        <v>54</v>
      </c>
      <c r="N11" s="5" t="s">
        <v>56</v>
      </c>
      <c r="O11" s="5" t="s">
        <v>58</v>
      </c>
      <c r="P11" s="5" t="s">
        <v>60</v>
      </c>
      <c r="Q11" s="5" t="s">
        <v>62</v>
      </c>
      <c r="R11" s="5" t="s">
        <v>64</v>
      </c>
      <c r="S11" s="5" t="s">
        <v>66</v>
      </c>
      <c r="T11" s="5" t="s">
        <v>68</v>
      </c>
      <c r="U11" s="5" t="s">
        <v>70</v>
      </c>
      <c r="V11" s="5" t="s">
        <v>72</v>
      </c>
      <c r="W11" s="5" t="s">
        <v>76</v>
      </c>
      <c r="X11" s="5" t="s">
        <v>80</v>
      </c>
      <c r="Y11" s="5" t="s">
        <v>82</v>
      </c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921.42</v>
      </c>
      <c r="C12" s="26">
        <v>2992.17</v>
      </c>
      <c r="D12" s="26">
        <v>2442.25</v>
      </c>
      <c r="E12" s="26">
        <v>4245.3500000000004</v>
      </c>
      <c r="F12" s="26">
        <v>4793.29</v>
      </c>
      <c r="G12" s="26">
        <v>5801.48</v>
      </c>
      <c r="H12" s="26">
        <v>5736.43</v>
      </c>
      <c r="I12" s="26">
        <v>3709.35</v>
      </c>
      <c r="J12" s="26">
        <v>3397.44</v>
      </c>
      <c r="K12" s="26">
        <v>4215.6099999999997</v>
      </c>
      <c r="L12" s="26">
        <v>181.68</v>
      </c>
      <c r="M12" s="26">
        <v>5061.18</v>
      </c>
      <c r="N12" s="26">
        <v>3017.8</v>
      </c>
      <c r="O12" s="26">
        <v>4296.55</v>
      </c>
      <c r="P12" s="26">
        <v>3414.45</v>
      </c>
      <c r="Q12" s="26">
        <v>3370.85</v>
      </c>
      <c r="R12" s="26">
        <v>3663.17</v>
      </c>
      <c r="S12" s="26">
        <v>5516.57</v>
      </c>
      <c r="T12" s="26">
        <v>4624.82</v>
      </c>
      <c r="U12" s="26">
        <v>2856.14</v>
      </c>
      <c r="V12" s="26">
        <v>2847.22</v>
      </c>
      <c r="W12" s="26">
        <v>493.63</v>
      </c>
      <c r="X12" s="26">
        <v>1472.08</v>
      </c>
      <c r="Y12" s="26">
        <v>2068.92</v>
      </c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81139.85000000002</v>
      </c>
      <c r="AI12" s="26">
        <v>81153.23</v>
      </c>
      <c r="AJ12" s="69">
        <f>+AI12-AH12</f>
        <v>13.379999999975553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29.9</v>
      </c>
      <c r="C15" s="23"/>
      <c r="D15" s="23"/>
      <c r="E15" s="23">
        <v>132</v>
      </c>
      <c r="F15" s="23">
        <v>111</v>
      </c>
      <c r="G15" s="23"/>
      <c r="H15" s="23">
        <v>34</v>
      </c>
      <c r="I15" s="23"/>
      <c r="J15" s="23"/>
      <c r="K15" s="23"/>
      <c r="L15" s="23"/>
      <c r="M15" s="23">
        <v>4.0999999999999996</v>
      </c>
      <c r="N15" s="23">
        <v>70.05</v>
      </c>
      <c r="O15" s="23"/>
      <c r="P15" s="23"/>
      <c r="Q15" s="23"/>
      <c r="R15" s="23">
        <v>51</v>
      </c>
      <c r="S15" s="23"/>
      <c r="T15" s="23">
        <v>7.4</v>
      </c>
      <c r="U15" s="23"/>
      <c r="V15" s="23"/>
      <c r="W15" s="23">
        <v>13</v>
      </c>
      <c r="X15" s="23">
        <v>42</v>
      </c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494.45</v>
      </c>
    </row>
    <row r="16" spans="1:36" s="32" customFormat="1" x14ac:dyDescent="0.25">
      <c r="A16" s="30" t="s">
        <v>20</v>
      </c>
      <c r="B16" s="31">
        <v>132</v>
      </c>
      <c r="C16" s="31">
        <v>293</v>
      </c>
      <c r="D16" s="31">
        <v>160</v>
      </c>
      <c r="E16" s="31">
        <v>482</v>
      </c>
      <c r="F16" s="31">
        <v>390</v>
      </c>
      <c r="G16" s="31">
        <v>793</v>
      </c>
      <c r="H16" s="31">
        <v>844</v>
      </c>
      <c r="I16" s="31">
        <v>615</v>
      </c>
      <c r="J16" s="31">
        <v>504</v>
      </c>
      <c r="K16" s="31">
        <v>243</v>
      </c>
      <c r="L16" s="31">
        <v>25</v>
      </c>
      <c r="M16" s="31">
        <v>537</v>
      </c>
      <c r="N16" s="31">
        <v>418</v>
      </c>
      <c r="O16" s="31">
        <v>516</v>
      </c>
      <c r="P16" s="31">
        <v>477</v>
      </c>
      <c r="Q16" s="31">
        <v>401</v>
      </c>
      <c r="R16" s="31">
        <v>316</v>
      </c>
      <c r="S16" s="31">
        <v>711</v>
      </c>
      <c r="T16" s="31">
        <v>685</v>
      </c>
      <c r="U16" s="31">
        <v>359</v>
      </c>
      <c r="V16" s="31">
        <v>448</v>
      </c>
      <c r="W16" s="31">
        <v>59</v>
      </c>
      <c r="X16" s="31">
        <v>148</v>
      </c>
      <c r="Y16" s="31">
        <v>398</v>
      </c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9954</v>
      </c>
      <c r="AJ16" s="70"/>
    </row>
    <row r="17" spans="1:36" s="47" customFormat="1" x14ac:dyDescent="0.25">
      <c r="A17" s="46" t="s">
        <v>27</v>
      </c>
      <c r="B17" s="22">
        <f>B16*$B$8</f>
        <v>591.36</v>
      </c>
      <c r="C17" s="22">
        <f>C16*$B$8</f>
        <v>1312.64</v>
      </c>
      <c r="D17" s="22">
        <f t="shared" ref="D17:L17" si="2">D16*$B$8</f>
        <v>716.80000000000007</v>
      </c>
      <c r="E17" s="22">
        <f t="shared" si="2"/>
        <v>2159.36</v>
      </c>
      <c r="F17" s="22">
        <f t="shared" si="2"/>
        <v>1747.2000000000003</v>
      </c>
      <c r="G17" s="22">
        <f t="shared" si="2"/>
        <v>3552.6400000000003</v>
      </c>
      <c r="H17" s="22">
        <f t="shared" si="2"/>
        <v>3781.1200000000003</v>
      </c>
      <c r="I17" s="22">
        <f t="shared" si="2"/>
        <v>2755.2000000000003</v>
      </c>
      <c r="J17" s="22">
        <f t="shared" si="2"/>
        <v>2257.92</v>
      </c>
      <c r="K17" s="22">
        <f t="shared" si="2"/>
        <v>1088.6400000000001</v>
      </c>
      <c r="L17" s="22">
        <f t="shared" si="2"/>
        <v>112.00000000000001</v>
      </c>
      <c r="M17" s="22">
        <f t="shared" ref="M17:R17" si="3">M16*$B$8</f>
        <v>2405.7600000000002</v>
      </c>
      <c r="N17" s="22">
        <f t="shared" si="3"/>
        <v>1872.64</v>
      </c>
      <c r="O17" s="22">
        <f t="shared" si="3"/>
        <v>2311.6800000000003</v>
      </c>
      <c r="P17" s="22">
        <f t="shared" si="3"/>
        <v>2136.96</v>
      </c>
      <c r="Q17" s="22">
        <f t="shared" si="3"/>
        <v>1796.4800000000002</v>
      </c>
      <c r="R17" s="22">
        <f t="shared" si="3"/>
        <v>1415.68</v>
      </c>
      <c r="S17" s="22">
        <f t="shared" ref="S17:AG17" si="4">S16*$B$8</f>
        <v>3185.28</v>
      </c>
      <c r="T17" s="22">
        <f t="shared" si="4"/>
        <v>3068.8</v>
      </c>
      <c r="U17" s="22">
        <f t="shared" si="4"/>
        <v>1608.3200000000002</v>
      </c>
      <c r="V17" s="22">
        <f t="shared" si="4"/>
        <v>2007.0400000000002</v>
      </c>
      <c r="W17" s="22">
        <f t="shared" si="4"/>
        <v>264.32000000000005</v>
      </c>
      <c r="X17" s="22">
        <f t="shared" si="4"/>
        <v>663.04000000000008</v>
      </c>
      <c r="Y17" s="22">
        <f t="shared" si="4"/>
        <v>1783.0400000000002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44593.920000000006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132</v>
      </c>
      <c r="C22" s="20">
        <f t="shared" ref="C22:L22" si="11">+C16+C18+C20</f>
        <v>293</v>
      </c>
      <c r="D22" s="20">
        <f t="shared" si="11"/>
        <v>160</v>
      </c>
      <c r="E22" s="20">
        <f t="shared" si="11"/>
        <v>482</v>
      </c>
      <c r="F22" s="20">
        <f t="shared" si="11"/>
        <v>390</v>
      </c>
      <c r="G22" s="20">
        <f t="shared" si="11"/>
        <v>793</v>
      </c>
      <c r="H22" s="20">
        <f t="shared" si="11"/>
        <v>844</v>
      </c>
      <c r="I22" s="20">
        <f t="shared" si="11"/>
        <v>615</v>
      </c>
      <c r="J22" s="20">
        <f t="shared" si="11"/>
        <v>504</v>
      </c>
      <c r="K22" s="20">
        <f t="shared" si="11"/>
        <v>243</v>
      </c>
      <c r="L22" s="20">
        <f t="shared" si="11"/>
        <v>25</v>
      </c>
      <c r="M22" s="20">
        <f t="shared" ref="M22:S22" si="12">+M16+M18+M20</f>
        <v>537</v>
      </c>
      <c r="N22" s="20">
        <f t="shared" si="12"/>
        <v>418</v>
      </c>
      <c r="O22" s="20">
        <f t="shared" si="12"/>
        <v>516</v>
      </c>
      <c r="P22" s="20">
        <f t="shared" si="12"/>
        <v>477</v>
      </c>
      <c r="Q22" s="20">
        <f t="shared" si="12"/>
        <v>401</v>
      </c>
      <c r="R22" s="20">
        <f t="shared" si="12"/>
        <v>316</v>
      </c>
      <c r="S22" s="20">
        <f t="shared" si="12"/>
        <v>711</v>
      </c>
      <c r="T22" s="20">
        <f t="shared" ref="T22:AG22" si="13">+T16+T18+T20</f>
        <v>685</v>
      </c>
      <c r="U22" s="20">
        <f t="shared" si="13"/>
        <v>359</v>
      </c>
      <c r="V22" s="20">
        <f t="shared" si="13"/>
        <v>448</v>
      </c>
      <c r="W22" s="20">
        <f t="shared" si="13"/>
        <v>59</v>
      </c>
      <c r="X22" s="20">
        <f t="shared" si="13"/>
        <v>148</v>
      </c>
      <c r="Y22" s="20">
        <f t="shared" si="13"/>
        <v>398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9954</v>
      </c>
    </row>
    <row r="23" spans="1:36" s="47" customFormat="1" x14ac:dyDescent="0.25">
      <c r="A23" s="48" t="s">
        <v>26</v>
      </c>
      <c r="B23" s="19">
        <f>+B17+B19+B21</f>
        <v>591.36</v>
      </c>
      <c r="C23" s="19">
        <f t="shared" ref="C23:L23" si="14">+C17+C19+C21</f>
        <v>1312.64</v>
      </c>
      <c r="D23" s="19">
        <f t="shared" si="14"/>
        <v>716.80000000000007</v>
      </c>
      <c r="E23" s="19">
        <f t="shared" si="14"/>
        <v>2159.36</v>
      </c>
      <c r="F23" s="19">
        <f t="shared" si="14"/>
        <v>1747.2000000000003</v>
      </c>
      <c r="G23" s="19">
        <f t="shared" si="14"/>
        <v>3552.6400000000003</v>
      </c>
      <c r="H23" s="19">
        <f t="shared" si="14"/>
        <v>3781.1200000000003</v>
      </c>
      <c r="I23" s="19">
        <f t="shared" si="14"/>
        <v>2755.2000000000003</v>
      </c>
      <c r="J23" s="19">
        <f t="shared" si="14"/>
        <v>2257.92</v>
      </c>
      <c r="K23" s="19">
        <f t="shared" si="14"/>
        <v>1088.6400000000001</v>
      </c>
      <c r="L23" s="19">
        <f t="shared" si="14"/>
        <v>112.00000000000001</v>
      </c>
      <c r="M23" s="19">
        <f t="shared" ref="M23:S23" si="15">+M17+M19+M21</f>
        <v>2405.7600000000002</v>
      </c>
      <c r="N23" s="19">
        <f t="shared" si="15"/>
        <v>1872.64</v>
      </c>
      <c r="O23" s="19">
        <f t="shared" si="15"/>
        <v>2311.6800000000003</v>
      </c>
      <c r="P23" s="19">
        <f t="shared" si="15"/>
        <v>2136.96</v>
      </c>
      <c r="Q23" s="19">
        <f t="shared" si="15"/>
        <v>1796.4800000000002</v>
      </c>
      <c r="R23" s="19">
        <f t="shared" si="15"/>
        <v>1415.68</v>
      </c>
      <c r="S23" s="19">
        <f t="shared" si="15"/>
        <v>3185.28</v>
      </c>
      <c r="T23" s="19">
        <f t="shared" ref="T23:AG23" si="16">+T17+T19+T21</f>
        <v>3068.8</v>
      </c>
      <c r="U23" s="19">
        <f t="shared" si="16"/>
        <v>1608.3200000000002</v>
      </c>
      <c r="V23" s="19">
        <f t="shared" si="16"/>
        <v>2007.0400000000002</v>
      </c>
      <c r="W23" s="19">
        <f t="shared" si="16"/>
        <v>264.32000000000005</v>
      </c>
      <c r="X23" s="19">
        <f t="shared" si="16"/>
        <v>663.04000000000008</v>
      </c>
      <c r="Y23" s="19">
        <f t="shared" si="16"/>
        <v>1783.0400000000002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44593.920000000006</v>
      </c>
    </row>
    <row r="24" spans="1:36" x14ac:dyDescent="0.25">
      <c r="A24" s="13" t="s">
        <v>28</v>
      </c>
      <c r="B24" s="34"/>
      <c r="C24" s="34">
        <v>50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>
        <v>4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54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224.00000000000003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17.920000000000002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241.92000000000002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50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4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54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224.00000000000003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17.920000000000002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241.92000000000002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186.44</v>
      </c>
      <c r="G32" s="36"/>
      <c r="H32" s="36"/>
      <c r="I32" s="36"/>
      <c r="J32" s="36"/>
      <c r="K32" s="36">
        <v>300</v>
      </c>
      <c r="L32" s="36"/>
      <c r="M32" s="37"/>
      <c r="N32" s="37">
        <v>19.920000000000002</v>
      </c>
      <c r="O32" s="37"/>
      <c r="P32" s="37">
        <v>30.36</v>
      </c>
      <c r="Q32" s="37"/>
      <c r="R32" s="37">
        <v>28.78</v>
      </c>
      <c r="S32" s="37">
        <v>200</v>
      </c>
      <c r="T32" s="37">
        <v>70.58</v>
      </c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836.08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835.25120000000004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1344.0000000000002</v>
      </c>
      <c r="L33" s="22">
        <f t="shared" si="30"/>
        <v>0</v>
      </c>
      <c r="M33" s="22">
        <f t="shared" ref="M33:R33" si="31">M32*$B$8</f>
        <v>0</v>
      </c>
      <c r="N33" s="22">
        <f t="shared" si="31"/>
        <v>89.24160000000002</v>
      </c>
      <c r="O33" s="22">
        <f t="shared" si="31"/>
        <v>0</v>
      </c>
      <c r="P33" s="22">
        <f t="shared" si="31"/>
        <v>136.0128</v>
      </c>
      <c r="Q33" s="22">
        <f t="shared" si="31"/>
        <v>0</v>
      </c>
      <c r="R33" s="22">
        <f t="shared" si="31"/>
        <v>128.93440000000001</v>
      </c>
      <c r="S33" s="22">
        <f t="shared" ref="S33:AG33" si="32">S32*$B$8</f>
        <v>896.00000000000011</v>
      </c>
      <c r="T33" s="22">
        <f t="shared" si="32"/>
        <v>316.19840000000005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3745.6384000000003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186.44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300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19.920000000000002</v>
      </c>
      <c r="O38" s="20">
        <f t="shared" si="40"/>
        <v>0</v>
      </c>
      <c r="P38" s="20">
        <f t="shared" si="40"/>
        <v>30.36</v>
      </c>
      <c r="Q38" s="20">
        <f t="shared" si="40"/>
        <v>0</v>
      </c>
      <c r="R38" s="20">
        <f t="shared" si="40"/>
        <v>28.78</v>
      </c>
      <c r="S38" s="20">
        <f t="shared" si="40"/>
        <v>200</v>
      </c>
      <c r="T38" s="20">
        <f t="shared" ref="T38:AG38" si="41">+T32+T34+T36</f>
        <v>70.58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836.08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835.25120000000004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1344.0000000000002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89.24160000000002</v>
      </c>
      <c r="O39" s="19">
        <f t="shared" si="43"/>
        <v>0</v>
      </c>
      <c r="P39" s="19">
        <f t="shared" si="43"/>
        <v>136.0128</v>
      </c>
      <c r="Q39" s="19">
        <f t="shared" si="43"/>
        <v>0</v>
      </c>
      <c r="R39" s="19">
        <f t="shared" si="43"/>
        <v>128.93440000000001</v>
      </c>
      <c r="S39" s="19">
        <f t="shared" si="43"/>
        <v>896.00000000000011</v>
      </c>
      <c r="T39" s="19">
        <f t="shared" ref="T39:AG39" si="44">+T33+T35+T37</f>
        <v>316.19840000000005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3745.6384000000003</v>
      </c>
    </row>
    <row r="40" spans="1:34" x14ac:dyDescent="0.25">
      <c r="A40" s="13" t="s">
        <v>43</v>
      </c>
      <c r="B40" s="36"/>
      <c r="C40" s="36"/>
      <c r="D40" s="36">
        <v>15.23</v>
      </c>
      <c r="E40" s="36"/>
      <c r="F40" s="36">
        <v>175.67</v>
      </c>
      <c r="G40" s="36"/>
      <c r="H40" s="36"/>
      <c r="I40" s="36">
        <v>25.55</v>
      </c>
      <c r="J40" s="36"/>
      <c r="K40" s="36"/>
      <c r="L40" s="36"/>
      <c r="M40" s="36"/>
      <c r="N40" s="36">
        <v>25</v>
      </c>
      <c r="O40" s="36"/>
      <c r="P40" s="36">
        <v>27.04</v>
      </c>
      <c r="Q40" s="36"/>
      <c r="R40" s="36">
        <v>18.68</v>
      </c>
      <c r="S40" s="36">
        <v>9.41</v>
      </c>
      <c r="T40" s="36">
        <v>92.94</v>
      </c>
      <c r="U40" s="36"/>
      <c r="V40" s="36">
        <v>49.66</v>
      </c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439.18000000000006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68.230400000000003</v>
      </c>
      <c r="E41" s="22">
        <f t="shared" si="45"/>
        <v>0</v>
      </c>
      <c r="F41" s="22">
        <f t="shared" si="45"/>
        <v>787.00160000000005</v>
      </c>
      <c r="G41" s="22">
        <f t="shared" si="45"/>
        <v>0</v>
      </c>
      <c r="H41" s="22">
        <f t="shared" si="45"/>
        <v>0</v>
      </c>
      <c r="I41" s="22">
        <f t="shared" si="45"/>
        <v>114.46400000000001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112.00000000000001</v>
      </c>
      <c r="O41" s="22">
        <f t="shared" si="46"/>
        <v>0</v>
      </c>
      <c r="P41" s="22">
        <f t="shared" si="46"/>
        <v>121.1392</v>
      </c>
      <c r="Q41" s="22">
        <f t="shared" si="46"/>
        <v>0</v>
      </c>
      <c r="R41" s="22">
        <f t="shared" si="46"/>
        <v>83.686400000000006</v>
      </c>
      <c r="S41" s="22">
        <f t="shared" ref="S41:AG41" si="47">S40*$B$8</f>
        <v>42.156800000000004</v>
      </c>
      <c r="T41" s="22">
        <f t="shared" si="47"/>
        <v>416.37120000000004</v>
      </c>
      <c r="U41" s="22">
        <f t="shared" si="47"/>
        <v>0</v>
      </c>
      <c r="V41" s="22">
        <f t="shared" si="47"/>
        <v>222.4768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1967.5264000000002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15.23</v>
      </c>
      <c r="E46" s="20">
        <f t="shared" si="54"/>
        <v>0</v>
      </c>
      <c r="F46" s="20">
        <f t="shared" si="54"/>
        <v>175.67</v>
      </c>
      <c r="G46" s="20">
        <f t="shared" si="54"/>
        <v>0</v>
      </c>
      <c r="H46" s="20">
        <f t="shared" si="54"/>
        <v>0</v>
      </c>
      <c r="I46" s="20">
        <f t="shared" si="54"/>
        <v>25.55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25</v>
      </c>
      <c r="O46" s="20">
        <f t="shared" si="55"/>
        <v>0</v>
      </c>
      <c r="P46" s="20">
        <f t="shared" si="55"/>
        <v>27.04</v>
      </c>
      <c r="Q46" s="20">
        <f t="shared" si="55"/>
        <v>0</v>
      </c>
      <c r="R46" s="20">
        <f t="shared" si="55"/>
        <v>18.68</v>
      </c>
      <c r="S46" s="20">
        <f t="shared" si="55"/>
        <v>9.41</v>
      </c>
      <c r="T46" s="20">
        <f t="shared" ref="T46:AG46" si="56">+T40+T42+T44</f>
        <v>92.94</v>
      </c>
      <c r="U46" s="20">
        <f t="shared" si="56"/>
        <v>0</v>
      </c>
      <c r="V46" s="20">
        <f t="shared" si="56"/>
        <v>49.66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439.18000000000006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68.230400000000003</v>
      </c>
      <c r="E47" s="19">
        <f t="shared" si="57"/>
        <v>0</v>
      </c>
      <c r="F47" s="19">
        <f t="shared" si="57"/>
        <v>787.00160000000005</v>
      </c>
      <c r="G47" s="19">
        <f t="shared" si="57"/>
        <v>0</v>
      </c>
      <c r="H47" s="19">
        <f t="shared" si="57"/>
        <v>0</v>
      </c>
      <c r="I47" s="19">
        <f t="shared" si="57"/>
        <v>114.46400000000001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112.00000000000001</v>
      </c>
      <c r="O47" s="19">
        <f t="shared" si="58"/>
        <v>0</v>
      </c>
      <c r="P47" s="19">
        <f t="shared" si="58"/>
        <v>121.1392</v>
      </c>
      <c r="Q47" s="19">
        <f t="shared" si="58"/>
        <v>0</v>
      </c>
      <c r="R47" s="19">
        <f t="shared" si="58"/>
        <v>83.686400000000006</v>
      </c>
      <c r="S47" s="19">
        <f t="shared" si="58"/>
        <v>42.156800000000004</v>
      </c>
      <c r="T47" s="19">
        <f t="shared" ref="T47:AG47" si="59">+T41+T43+T45</f>
        <v>416.37120000000004</v>
      </c>
      <c r="U47" s="19">
        <f t="shared" si="59"/>
        <v>0</v>
      </c>
      <c r="V47" s="19">
        <f t="shared" si="59"/>
        <v>222.4768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1967.5264000000002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102.6</v>
      </c>
      <c r="C49" s="44">
        <v>726.25</v>
      </c>
      <c r="D49" s="44">
        <v>975.48</v>
      </c>
      <c r="E49" s="44">
        <v>1267.76</v>
      </c>
      <c r="F49" s="44">
        <v>1314.86</v>
      </c>
      <c r="G49" s="44">
        <v>2267.36</v>
      </c>
      <c r="H49" s="44">
        <v>1897.75</v>
      </c>
      <c r="I49" s="44">
        <v>887.98</v>
      </c>
      <c r="J49" s="44">
        <v>1166.73</v>
      </c>
      <c r="K49" s="44">
        <v>1736.05</v>
      </c>
      <c r="L49" s="44">
        <v>88.24</v>
      </c>
      <c r="M49" s="45">
        <v>2551.54</v>
      </c>
      <c r="N49" s="45">
        <v>575.17999999999995</v>
      </c>
      <c r="O49" s="45">
        <v>1276.3499999999999</v>
      </c>
      <c r="P49" s="45">
        <v>588.63</v>
      </c>
      <c r="Q49" s="45">
        <v>1154.3800000000001</v>
      </c>
      <c r="R49" s="45">
        <v>1987.47</v>
      </c>
      <c r="S49" s="45">
        <v>1350.72</v>
      </c>
      <c r="T49" s="45">
        <v>789.57</v>
      </c>
      <c r="U49" s="45">
        <v>981.99</v>
      </c>
      <c r="V49" s="45">
        <v>626.03</v>
      </c>
      <c r="W49" s="45">
        <v>143.76</v>
      </c>
      <c r="X49" s="45"/>
      <c r="Y49" s="45">
        <v>349.77</v>
      </c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24806.45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>
        <v>734.44</v>
      </c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734.44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199.08</v>
      </c>
      <c r="C53" s="44">
        <v>599.03</v>
      </c>
      <c r="D53" s="44">
        <v>717.73</v>
      </c>
      <c r="E53" s="44">
        <v>663.04</v>
      </c>
      <c r="F53" s="44"/>
      <c r="G53" s="44"/>
      <c r="H53" s="44"/>
      <c r="I53" s="44"/>
      <c r="J53" s="44"/>
      <c r="K53" s="44"/>
      <c r="L53" s="44"/>
      <c r="M53" s="45">
        <v>117.67</v>
      </c>
      <c r="N53" s="45">
        <v>301.2</v>
      </c>
      <c r="O53" s="45">
        <v>724.09</v>
      </c>
      <c r="P53" s="45">
        <v>173.31</v>
      </c>
      <c r="Q53" s="45"/>
      <c r="R53" s="45"/>
      <c r="S53" s="45"/>
      <c r="T53" s="45"/>
      <c r="U53" s="45"/>
      <c r="V53" s="45"/>
      <c r="W53" s="45"/>
      <c r="X53" s="45">
        <v>69.709999999999994</v>
      </c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3564.86</v>
      </c>
    </row>
    <row r="54" spans="1:34" x14ac:dyDescent="0.25">
      <c r="A54" s="17" t="s">
        <v>114</v>
      </c>
      <c r="B54" s="44"/>
      <c r="C54" s="44">
        <v>41.7</v>
      </c>
      <c r="D54" s="44"/>
      <c r="E54" s="44"/>
      <c r="F54" s="44"/>
      <c r="G54" s="44"/>
      <c r="H54" s="44">
        <v>27.9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69.599999999999994</v>
      </c>
    </row>
    <row r="55" spans="1:34" x14ac:dyDescent="0.25">
      <c r="A55" s="17" t="s">
        <v>52</v>
      </c>
      <c r="B55" s="44"/>
      <c r="C55" s="44">
        <v>115.04</v>
      </c>
      <c r="D55" s="44"/>
      <c r="E55" s="44">
        <v>25.41</v>
      </c>
      <c r="F55" s="44"/>
      <c r="G55" s="44"/>
      <c r="H55" s="44"/>
      <c r="I55" s="44"/>
      <c r="J55" s="44"/>
      <c r="K55" s="44">
        <v>65.92</v>
      </c>
      <c r="L55" s="44"/>
      <c r="M55" s="45"/>
      <c r="N55" s="45"/>
      <c r="O55" s="45"/>
      <c r="P55" s="45">
        <v>270.45</v>
      </c>
      <c r="Q55" s="45">
        <v>473.15</v>
      </c>
      <c r="R55" s="45"/>
      <c r="S55" s="45">
        <v>56.07</v>
      </c>
      <c r="T55" s="45">
        <v>26.24</v>
      </c>
      <c r="U55" s="45">
        <v>270.24</v>
      </c>
      <c r="V55" s="45"/>
      <c r="W55" s="45">
        <v>73.92</v>
      </c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1376.44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>
        <v>5.61</v>
      </c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5.61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922.94</v>
      </c>
      <c r="C64" s="53">
        <f t="shared" ref="C64:AG64" si="61">+C15+C23+C31+C39+C47+C48+C49+C50+C51+C52+C53+C54+C55+C56+C57+C58+C59+C60+C61+C62+C63</f>
        <v>3018.66</v>
      </c>
      <c r="D64" s="53">
        <f t="shared" si="61"/>
        <v>2478.2404000000001</v>
      </c>
      <c r="E64" s="53">
        <f t="shared" si="61"/>
        <v>4247.57</v>
      </c>
      <c r="F64" s="53">
        <f t="shared" si="61"/>
        <v>4795.3128000000006</v>
      </c>
      <c r="G64" s="53">
        <f t="shared" si="61"/>
        <v>5820</v>
      </c>
      <c r="H64" s="53">
        <f t="shared" si="61"/>
        <v>5740.77</v>
      </c>
      <c r="I64" s="53">
        <f t="shared" si="61"/>
        <v>3757.6440000000002</v>
      </c>
      <c r="J64" s="53">
        <f t="shared" si="61"/>
        <v>3424.65</v>
      </c>
      <c r="K64" s="53">
        <f t="shared" si="61"/>
        <v>4234.6100000000006</v>
      </c>
      <c r="L64" s="53">
        <f t="shared" si="61"/>
        <v>200.24</v>
      </c>
      <c r="M64" s="53">
        <f t="shared" si="61"/>
        <v>5079.07</v>
      </c>
      <c r="N64" s="53">
        <f t="shared" si="61"/>
        <v>3020.3116</v>
      </c>
      <c r="O64" s="53">
        <f t="shared" si="61"/>
        <v>4312.12</v>
      </c>
      <c r="P64" s="53">
        <f t="shared" si="61"/>
        <v>3426.502</v>
      </c>
      <c r="Q64" s="53">
        <f t="shared" si="61"/>
        <v>3441.9300000000007</v>
      </c>
      <c r="R64" s="53">
        <f t="shared" si="61"/>
        <v>3666.7708000000002</v>
      </c>
      <c r="S64" s="53">
        <f t="shared" si="61"/>
        <v>5530.2268000000004</v>
      </c>
      <c r="T64" s="53">
        <f t="shared" si="61"/>
        <v>4624.5796</v>
      </c>
      <c r="U64" s="53">
        <f t="shared" si="61"/>
        <v>2860.55</v>
      </c>
      <c r="V64" s="53">
        <f t="shared" si="61"/>
        <v>2855.5468000000001</v>
      </c>
      <c r="W64" s="53">
        <f t="shared" si="61"/>
        <v>495.00000000000006</v>
      </c>
      <c r="X64" s="53">
        <f t="shared" si="61"/>
        <v>1514.8</v>
      </c>
      <c r="Y64" s="53">
        <f t="shared" si="61"/>
        <v>2132.8100000000004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81600.854800000001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10 D</v>
      </c>
      <c r="L66" s="55" t="str">
        <f t="shared" si="62"/>
        <v>CAJA 12 D</v>
      </c>
      <c r="M66" s="55" t="str">
        <f t="shared" si="62"/>
        <v>CAJA 1 N</v>
      </c>
      <c r="N66" s="55" t="str">
        <f t="shared" si="62"/>
        <v>CAJA 2 N</v>
      </c>
      <c r="O66" s="55" t="str">
        <f t="shared" si="62"/>
        <v>CAJA 3 N</v>
      </c>
      <c r="P66" s="55" t="str">
        <f t="shared" si="62"/>
        <v>CAJA 4 N</v>
      </c>
      <c r="Q66" s="55" t="str">
        <f t="shared" si="62"/>
        <v>CAJA 5 N</v>
      </c>
      <c r="R66" s="55" t="str">
        <f t="shared" si="62"/>
        <v>CAJA 6 N</v>
      </c>
      <c r="S66" s="55" t="str">
        <f t="shared" si="62"/>
        <v>CAJA 7 N</v>
      </c>
      <c r="T66" s="55" t="str">
        <f t="shared" si="62"/>
        <v>CAJA 8 N</v>
      </c>
      <c r="U66" s="55" t="str">
        <f t="shared" si="62"/>
        <v>CAJA 9 N</v>
      </c>
      <c r="V66" s="55" t="str">
        <f t="shared" si="62"/>
        <v>CAJA 10 N</v>
      </c>
      <c r="W66" s="55" t="str">
        <f t="shared" si="62"/>
        <v>CAJA 12 N</v>
      </c>
      <c r="X66" s="55" t="str">
        <f t="shared" si="62"/>
        <v>CAJA 14 N</v>
      </c>
      <c r="Y66" s="55" t="str">
        <f t="shared" si="62"/>
        <v>CAJA 15 N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921.42</v>
      </c>
      <c r="C67" s="57">
        <f t="shared" ref="C67:L67" si="63">C12</f>
        <v>2992.17</v>
      </c>
      <c r="D67" s="57">
        <f t="shared" si="63"/>
        <v>2442.25</v>
      </c>
      <c r="E67" s="57">
        <f t="shared" si="63"/>
        <v>4245.3500000000004</v>
      </c>
      <c r="F67" s="57">
        <f t="shared" si="63"/>
        <v>4793.29</v>
      </c>
      <c r="G67" s="57">
        <f t="shared" si="63"/>
        <v>5801.48</v>
      </c>
      <c r="H67" s="57">
        <f t="shared" si="63"/>
        <v>5736.43</v>
      </c>
      <c r="I67" s="57">
        <f t="shared" si="63"/>
        <v>3709.35</v>
      </c>
      <c r="J67" s="57">
        <f t="shared" si="63"/>
        <v>3397.44</v>
      </c>
      <c r="K67" s="57">
        <f t="shared" si="63"/>
        <v>4215.6099999999997</v>
      </c>
      <c r="L67" s="57">
        <f t="shared" si="63"/>
        <v>181.68</v>
      </c>
      <c r="M67" s="57">
        <f t="shared" ref="M67:AG67" si="64">M12</f>
        <v>5061.18</v>
      </c>
      <c r="N67" s="57">
        <f t="shared" si="64"/>
        <v>3017.8</v>
      </c>
      <c r="O67" s="57">
        <f t="shared" si="64"/>
        <v>4296.55</v>
      </c>
      <c r="P67" s="57">
        <f t="shared" si="64"/>
        <v>3414.45</v>
      </c>
      <c r="Q67" s="57">
        <f t="shared" si="64"/>
        <v>3370.85</v>
      </c>
      <c r="R67" s="57">
        <f t="shared" si="64"/>
        <v>3663.17</v>
      </c>
      <c r="S67" s="57">
        <f t="shared" si="64"/>
        <v>5516.57</v>
      </c>
      <c r="T67" s="57">
        <f t="shared" si="64"/>
        <v>4624.82</v>
      </c>
      <c r="U67" s="57">
        <f t="shared" si="64"/>
        <v>2856.14</v>
      </c>
      <c r="V67" s="57">
        <f t="shared" si="64"/>
        <v>2847.22</v>
      </c>
      <c r="W67" s="57">
        <f t="shared" si="64"/>
        <v>493.63</v>
      </c>
      <c r="X67" s="57">
        <f t="shared" si="64"/>
        <v>1472.08</v>
      </c>
      <c r="Y67" s="57">
        <f t="shared" si="64"/>
        <v>2068.92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81139.85000000002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921.42</v>
      </c>
      <c r="C69" s="59">
        <f t="shared" ref="C69:L69" si="67">+C67+C68</f>
        <v>2992.17</v>
      </c>
      <c r="D69" s="59">
        <f t="shared" si="67"/>
        <v>2442.25</v>
      </c>
      <c r="E69" s="59">
        <f t="shared" si="67"/>
        <v>4245.3500000000004</v>
      </c>
      <c r="F69" s="59">
        <f t="shared" si="67"/>
        <v>4793.29</v>
      </c>
      <c r="G69" s="59">
        <f t="shared" si="67"/>
        <v>5801.48</v>
      </c>
      <c r="H69" s="59">
        <f t="shared" si="67"/>
        <v>5736.43</v>
      </c>
      <c r="I69" s="59">
        <f t="shared" si="67"/>
        <v>3709.35</v>
      </c>
      <c r="J69" s="59">
        <f t="shared" si="67"/>
        <v>3397.44</v>
      </c>
      <c r="K69" s="59">
        <f t="shared" si="67"/>
        <v>4215.6099999999997</v>
      </c>
      <c r="L69" s="59">
        <f t="shared" si="67"/>
        <v>181.68</v>
      </c>
      <c r="M69" s="59">
        <f t="shared" ref="M69:AG69" si="68">+M67+M68</f>
        <v>5061.18</v>
      </c>
      <c r="N69" s="59">
        <f t="shared" si="68"/>
        <v>3017.8</v>
      </c>
      <c r="O69" s="59">
        <f t="shared" si="68"/>
        <v>4296.55</v>
      </c>
      <c r="P69" s="59">
        <f t="shared" si="68"/>
        <v>3414.45</v>
      </c>
      <c r="Q69" s="59">
        <f t="shared" si="68"/>
        <v>3370.85</v>
      </c>
      <c r="R69" s="59">
        <f t="shared" si="68"/>
        <v>3663.17</v>
      </c>
      <c r="S69" s="59">
        <f t="shared" si="68"/>
        <v>5516.57</v>
      </c>
      <c r="T69" s="59">
        <f t="shared" si="68"/>
        <v>4624.82</v>
      </c>
      <c r="U69" s="59">
        <f t="shared" si="68"/>
        <v>2856.14</v>
      </c>
      <c r="V69" s="59">
        <f t="shared" si="68"/>
        <v>2847.22</v>
      </c>
      <c r="W69" s="59">
        <f t="shared" si="68"/>
        <v>493.63</v>
      </c>
      <c r="X69" s="59">
        <f t="shared" si="68"/>
        <v>1472.08</v>
      </c>
      <c r="Y69" s="59">
        <f t="shared" si="68"/>
        <v>2068.92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81139.85000000002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1.5200000000000955</v>
      </c>
      <c r="C70" s="57">
        <f t="shared" si="69"/>
        <v>26.489999999999782</v>
      </c>
      <c r="D70" s="57">
        <f t="shared" si="69"/>
        <v>35.990400000000136</v>
      </c>
      <c r="E70" s="57">
        <f t="shared" si="69"/>
        <v>2.2199999999993452</v>
      </c>
      <c r="F70" s="57">
        <f t="shared" si="69"/>
        <v>2.0228000000006432</v>
      </c>
      <c r="G70" s="57">
        <f t="shared" si="69"/>
        <v>18.520000000000437</v>
      </c>
      <c r="H70" s="57">
        <f t="shared" si="69"/>
        <v>4.3400000000001455</v>
      </c>
      <c r="I70" s="57">
        <f t="shared" si="69"/>
        <v>48.294000000000324</v>
      </c>
      <c r="J70" s="57">
        <f t="shared" si="69"/>
        <v>27.210000000000036</v>
      </c>
      <c r="K70" s="57">
        <f t="shared" si="69"/>
        <v>19.000000000000909</v>
      </c>
      <c r="L70" s="57">
        <f t="shared" si="69"/>
        <v>18.560000000000002</v>
      </c>
      <c r="M70" s="57">
        <f t="shared" ref="M70:AG70" si="70">+M64-M69</f>
        <v>17.889999999999418</v>
      </c>
      <c r="N70" s="57">
        <f t="shared" si="70"/>
        <v>2.5115999999998166</v>
      </c>
      <c r="O70" s="57">
        <f t="shared" si="70"/>
        <v>15.569999999999709</v>
      </c>
      <c r="P70" s="57">
        <f t="shared" si="70"/>
        <v>12.052000000000135</v>
      </c>
      <c r="Q70" s="57">
        <f t="shared" si="70"/>
        <v>71.080000000000837</v>
      </c>
      <c r="R70" s="57">
        <f t="shared" si="70"/>
        <v>3.600800000000163</v>
      </c>
      <c r="S70" s="57">
        <f t="shared" si="70"/>
        <v>13.656800000000658</v>
      </c>
      <c r="T70" s="57">
        <f t="shared" si="70"/>
        <v>-0.24039999999968131</v>
      </c>
      <c r="U70" s="57">
        <f t="shared" si="70"/>
        <v>4.4100000000003092</v>
      </c>
      <c r="V70" s="57">
        <f t="shared" si="70"/>
        <v>8.3268000000002758</v>
      </c>
      <c r="W70" s="57">
        <f t="shared" si="70"/>
        <v>1.3700000000000614</v>
      </c>
      <c r="X70" s="57">
        <f t="shared" si="70"/>
        <v>42.720000000000027</v>
      </c>
      <c r="Y70" s="57">
        <f t="shared" si="70"/>
        <v>63.890000000000327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461.00480000000391</v>
      </c>
    </row>
    <row r="71" spans="1:34" ht="101.25" customHeight="1" x14ac:dyDescent="0.25">
      <c r="A71" s="77" t="s">
        <v>96</v>
      </c>
      <c r="B71" s="14"/>
      <c r="C71" s="14" t="s">
        <v>136</v>
      </c>
      <c r="D71" s="14" t="s">
        <v>137</v>
      </c>
      <c r="E71" s="14" t="s">
        <v>139</v>
      </c>
      <c r="F71" s="14" t="s">
        <v>140</v>
      </c>
      <c r="G71" s="14" t="s">
        <v>141</v>
      </c>
      <c r="H71" s="14"/>
      <c r="I71" s="14" t="s">
        <v>142</v>
      </c>
      <c r="J71" s="14" t="s">
        <v>143</v>
      </c>
      <c r="K71" s="14" t="s">
        <v>145</v>
      </c>
      <c r="L71" s="14" t="s">
        <v>141</v>
      </c>
      <c r="M71" s="29" t="s">
        <v>141</v>
      </c>
      <c r="N71" s="29"/>
      <c r="O71" s="29" t="s">
        <v>160</v>
      </c>
      <c r="P71" s="29"/>
      <c r="Q71" s="29" t="s">
        <v>146</v>
      </c>
      <c r="R71" s="29"/>
      <c r="S71" s="29" t="s">
        <v>147</v>
      </c>
      <c r="T71" s="29"/>
      <c r="U71" s="29" t="s">
        <v>148</v>
      </c>
      <c r="V71" s="29" t="s">
        <v>149</v>
      </c>
      <c r="W71" s="29"/>
      <c r="X71" s="29" t="s">
        <v>150</v>
      </c>
      <c r="Y71" s="29" t="s">
        <v>151</v>
      </c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138</v>
      </c>
      <c r="J72" s="12" t="s">
        <v>144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32" activePane="bottomRight" state="frozen"/>
      <selection pane="topRight" activeCell="B1" sqref="B1"/>
      <selection pane="bottomLeft" activeCell="A5" sqref="A5"/>
      <selection pane="bottomRight" activeCell="AH46" sqref="AH4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1902.7</v>
      </c>
      <c r="C12" s="26">
        <v>1503.86</v>
      </c>
      <c r="D12" s="26">
        <v>1317.85</v>
      </c>
      <c r="E12" s="26">
        <v>1766.58</v>
      </c>
      <c r="F12" s="26">
        <v>1235.97</v>
      </c>
      <c r="G12" s="26">
        <v>879.54</v>
      </c>
      <c r="H12" s="26">
        <v>1037.47</v>
      </c>
      <c r="I12" s="26">
        <v>2075.0100000000002</v>
      </c>
      <c r="J12" s="26">
        <v>2442.06</v>
      </c>
      <c r="K12" s="26">
        <v>2653.38</v>
      </c>
      <c r="L12" s="26">
        <v>2819.33</v>
      </c>
      <c r="M12" s="26">
        <v>1727.72</v>
      </c>
      <c r="N12" s="26">
        <v>1563.89</v>
      </c>
      <c r="O12" s="26">
        <v>1407.79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24333.15</v>
      </c>
      <c r="AI12" s="26">
        <v>24333.14</v>
      </c>
      <c r="AJ12" s="69">
        <f>+AI12-AH12</f>
        <v>-1.0000000002037268E-2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>
        <v>10</v>
      </c>
      <c r="D14" s="26">
        <v>20</v>
      </c>
      <c r="E14" s="26"/>
      <c r="F14" s="26">
        <v>10</v>
      </c>
      <c r="G14" s="26"/>
      <c r="H14" s="26"/>
      <c r="I14" s="26">
        <v>15</v>
      </c>
      <c r="J14" s="26">
        <v>10</v>
      </c>
      <c r="K14" s="26"/>
      <c r="L14" s="26"/>
      <c r="M14" s="26">
        <v>5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70</v>
      </c>
      <c r="AI14" s="26"/>
      <c r="AJ14" s="69">
        <f>+AI14-AH14</f>
        <v>-70</v>
      </c>
    </row>
    <row r="15" spans="1:36" x14ac:dyDescent="0.25">
      <c r="A15" s="13" t="s">
        <v>0</v>
      </c>
      <c r="B15" s="23">
        <v>0</v>
      </c>
      <c r="C15" s="23">
        <v>7</v>
      </c>
      <c r="D15" s="23">
        <v>1</v>
      </c>
      <c r="E15" s="23">
        <v>58.7</v>
      </c>
      <c r="F15" s="23">
        <v>19.2</v>
      </c>
      <c r="G15" s="23"/>
      <c r="H15" s="23">
        <v>0</v>
      </c>
      <c r="I15" s="23">
        <v>132.5</v>
      </c>
      <c r="J15" s="23"/>
      <c r="K15" s="23">
        <v>36</v>
      </c>
      <c r="L15" s="23">
        <v>37</v>
      </c>
      <c r="M15" s="23">
        <v>56.5</v>
      </c>
      <c r="N15" s="23">
        <v>46.5</v>
      </c>
      <c r="O15" s="23">
        <v>6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400.4</v>
      </c>
    </row>
    <row r="16" spans="1:36" s="32" customFormat="1" x14ac:dyDescent="0.25">
      <c r="A16" s="30" t="s">
        <v>20</v>
      </c>
      <c r="B16" s="31">
        <v>212</v>
      </c>
      <c r="C16" s="31">
        <v>130</v>
      </c>
      <c r="D16" s="31">
        <v>149</v>
      </c>
      <c r="E16" s="31">
        <v>181</v>
      </c>
      <c r="F16" s="31">
        <v>149</v>
      </c>
      <c r="G16" s="31">
        <v>79</v>
      </c>
      <c r="H16" s="31">
        <v>108</v>
      </c>
      <c r="I16" s="31">
        <v>258</v>
      </c>
      <c r="J16" s="31">
        <v>372</v>
      </c>
      <c r="K16" s="31">
        <v>377</v>
      </c>
      <c r="L16" s="31">
        <v>354</v>
      </c>
      <c r="M16" s="31">
        <v>214</v>
      </c>
      <c r="N16" s="31">
        <v>172</v>
      </c>
      <c r="O16" s="31">
        <v>173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2928</v>
      </c>
      <c r="AJ16" s="70"/>
    </row>
    <row r="17" spans="1:36" s="47" customFormat="1" x14ac:dyDescent="0.25">
      <c r="A17" s="46" t="s">
        <v>27</v>
      </c>
      <c r="B17" s="22">
        <f>B16*$B$8</f>
        <v>949.7600000000001</v>
      </c>
      <c r="C17" s="22">
        <f>C16*$B$8</f>
        <v>582.40000000000009</v>
      </c>
      <c r="D17" s="22">
        <f t="shared" ref="D17:AG17" si="2">D16*$B$8</f>
        <v>667.5200000000001</v>
      </c>
      <c r="E17" s="22">
        <f t="shared" si="2"/>
        <v>810.88000000000011</v>
      </c>
      <c r="F17" s="22">
        <f t="shared" si="2"/>
        <v>667.5200000000001</v>
      </c>
      <c r="G17" s="22">
        <f t="shared" si="2"/>
        <v>353.92</v>
      </c>
      <c r="H17" s="22">
        <f t="shared" si="2"/>
        <v>483.84000000000003</v>
      </c>
      <c r="I17" s="22">
        <f t="shared" si="2"/>
        <v>1155.8400000000001</v>
      </c>
      <c r="J17" s="22">
        <f t="shared" si="2"/>
        <v>1666.5600000000002</v>
      </c>
      <c r="K17" s="22">
        <f t="shared" si="2"/>
        <v>1688.9600000000003</v>
      </c>
      <c r="L17" s="22">
        <f t="shared" si="2"/>
        <v>1585.92</v>
      </c>
      <c r="M17" s="22">
        <f t="shared" si="2"/>
        <v>958.72000000000014</v>
      </c>
      <c r="N17" s="22">
        <f t="shared" si="2"/>
        <v>770.56000000000006</v>
      </c>
      <c r="O17" s="22">
        <f t="shared" si="2"/>
        <v>775.04000000000008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13117.44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212</v>
      </c>
      <c r="C22" s="20">
        <f t="shared" ref="C22:AG23" si="5">+C16+C18+C20</f>
        <v>130</v>
      </c>
      <c r="D22" s="20">
        <f t="shared" si="5"/>
        <v>149</v>
      </c>
      <c r="E22" s="20">
        <f t="shared" si="5"/>
        <v>181</v>
      </c>
      <c r="F22" s="20">
        <f t="shared" si="5"/>
        <v>149</v>
      </c>
      <c r="G22" s="20">
        <f t="shared" si="5"/>
        <v>79</v>
      </c>
      <c r="H22" s="20">
        <f t="shared" si="5"/>
        <v>108</v>
      </c>
      <c r="I22" s="20">
        <f t="shared" si="5"/>
        <v>258</v>
      </c>
      <c r="J22" s="20">
        <f t="shared" si="5"/>
        <v>372</v>
      </c>
      <c r="K22" s="20">
        <f t="shared" si="5"/>
        <v>377</v>
      </c>
      <c r="L22" s="20">
        <f t="shared" si="5"/>
        <v>354</v>
      </c>
      <c r="M22" s="20">
        <f t="shared" si="5"/>
        <v>214</v>
      </c>
      <c r="N22" s="20">
        <f t="shared" si="5"/>
        <v>172</v>
      </c>
      <c r="O22" s="20">
        <f t="shared" si="5"/>
        <v>173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2928</v>
      </c>
    </row>
    <row r="23" spans="1:36" s="47" customFormat="1" x14ac:dyDescent="0.25">
      <c r="A23" s="48" t="s">
        <v>26</v>
      </c>
      <c r="B23" s="19">
        <f>+B17+B19+B21</f>
        <v>949.7600000000001</v>
      </c>
      <c r="C23" s="19">
        <f t="shared" si="5"/>
        <v>582.40000000000009</v>
      </c>
      <c r="D23" s="19">
        <f t="shared" si="5"/>
        <v>667.5200000000001</v>
      </c>
      <c r="E23" s="19">
        <f t="shared" si="5"/>
        <v>810.88000000000011</v>
      </c>
      <c r="F23" s="19">
        <f t="shared" si="5"/>
        <v>667.5200000000001</v>
      </c>
      <c r="G23" s="19">
        <f t="shared" si="5"/>
        <v>353.92</v>
      </c>
      <c r="H23" s="19">
        <f t="shared" si="5"/>
        <v>483.84000000000003</v>
      </c>
      <c r="I23" s="19">
        <f t="shared" si="5"/>
        <v>1155.8400000000001</v>
      </c>
      <c r="J23" s="19">
        <f t="shared" si="5"/>
        <v>1666.5600000000002</v>
      </c>
      <c r="K23" s="19">
        <f t="shared" si="5"/>
        <v>1688.9600000000003</v>
      </c>
      <c r="L23" s="19">
        <f t="shared" si="5"/>
        <v>1585.92</v>
      </c>
      <c r="M23" s="19">
        <f t="shared" si="5"/>
        <v>958.72000000000014</v>
      </c>
      <c r="N23" s="19">
        <f t="shared" si="5"/>
        <v>770.56000000000006</v>
      </c>
      <c r="O23" s="19">
        <f t="shared" si="5"/>
        <v>775.04000000000008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13117.44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43.47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43.47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194.74560000000002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194.74560000000002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43.47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43.47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194.74560000000002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194.74560000000002</v>
      </c>
    </row>
    <row r="40" spans="1:34" x14ac:dyDescent="0.25">
      <c r="A40" s="13" t="s">
        <v>43</v>
      </c>
      <c r="B40" s="36">
        <v>8.3000000000000007</v>
      </c>
      <c r="C40" s="36"/>
      <c r="D40" s="36"/>
      <c r="E40" s="36"/>
      <c r="F40" s="36"/>
      <c r="G40" s="36"/>
      <c r="H40" s="36">
        <v>11.25</v>
      </c>
      <c r="I40" s="36"/>
      <c r="J40" s="36">
        <v>13.61</v>
      </c>
      <c r="K40" s="36"/>
      <c r="L40" s="36"/>
      <c r="M40" s="36"/>
      <c r="N40" s="36">
        <v>21.38</v>
      </c>
      <c r="O40" s="36">
        <v>11.26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65.8</v>
      </c>
    </row>
    <row r="41" spans="1:34" s="47" customFormat="1" x14ac:dyDescent="0.25">
      <c r="A41" s="46" t="s">
        <v>44</v>
      </c>
      <c r="B41" s="22">
        <f>B40*$B$8</f>
        <v>37.184000000000005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50.400000000000006</v>
      </c>
      <c r="I41" s="22">
        <f t="shared" si="16"/>
        <v>0</v>
      </c>
      <c r="J41" s="22">
        <f t="shared" si="16"/>
        <v>60.972800000000007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95.78240000000001</v>
      </c>
      <c r="O41" s="22">
        <f t="shared" si="16"/>
        <v>50.444800000000001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294.78399999999999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8.3000000000000007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11.25</v>
      </c>
      <c r="I46" s="20">
        <f t="shared" si="19"/>
        <v>0</v>
      </c>
      <c r="J46" s="20">
        <f t="shared" si="19"/>
        <v>13.61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21.38</v>
      </c>
      <c r="O46" s="20">
        <f t="shared" si="19"/>
        <v>11.26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65.8</v>
      </c>
    </row>
    <row r="47" spans="1:34" s="47" customFormat="1" x14ac:dyDescent="0.25">
      <c r="A47" s="48" t="s">
        <v>48</v>
      </c>
      <c r="B47" s="19">
        <f>+B41+B43+B45</f>
        <v>37.184000000000005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50.400000000000006</v>
      </c>
      <c r="I47" s="19">
        <f t="shared" si="19"/>
        <v>0</v>
      </c>
      <c r="J47" s="19">
        <f t="shared" si="19"/>
        <v>60.972800000000007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95.78240000000001</v>
      </c>
      <c r="O47" s="19">
        <f t="shared" si="19"/>
        <v>50.444800000000001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294.78399999999999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688.28</v>
      </c>
      <c r="C49" s="44">
        <v>248.21</v>
      </c>
      <c r="D49" s="44">
        <v>37.799999999999997</v>
      </c>
      <c r="E49" s="44">
        <v>769.58</v>
      </c>
      <c r="F49" s="44">
        <v>0</v>
      </c>
      <c r="G49" s="44">
        <v>345.28</v>
      </c>
      <c r="H49" s="44">
        <v>430.65</v>
      </c>
      <c r="I49" s="44">
        <v>367.08</v>
      </c>
      <c r="J49" s="44">
        <v>185.82</v>
      </c>
      <c r="K49" s="44">
        <v>203.34</v>
      </c>
      <c r="L49" s="44">
        <v>1094.49</v>
      </c>
      <c r="M49" s="45">
        <v>314.93</v>
      </c>
      <c r="N49" s="45">
        <v>613.4</v>
      </c>
      <c r="O49" s="45">
        <v>259.72000000000003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5558.58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127</v>
      </c>
      <c r="B52" s="44"/>
      <c r="C52" s="44">
        <v>560.72</v>
      </c>
      <c r="D52" s="44">
        <v>451.43</v>
      </c>
      <c r="E52" s="44"/>
      <c r="F52" s="44">
        <v>345.35</v>
      </c>
      <c r="G52" s="44"/>
      <c r="H52" s="44"/>
      <c r="I52" s="44">
        <v>262.54000000000002</v>
      </c>
      <c r="J52" s="44">
        <v>337.97</v>
      </c>
      <c r="K52" s="44">
        <v>495.93</v>
      </c>
      <c r="L52" s="44"/>
      <c r="M52" s="45">
        <v>299.45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2753.39</v>
      </c>
    </row>
    <row r="53" spans="1:34" x14ac:dyDescent="0.25">
      <c r="A53" s="17" t="s">
        <v>18</v>
      </c>
      <c r="B53" s="44">
        <v>131.38999999999999</v>
      </c>
      <c r="C53" s="44">
        <v>119.83</v>
      </c>
      <c r="D53" s="44">
        <v>182.05</v>
      </c>
      <c r="E53" s="44"/>
      <c r="F53" s="44">
        <v>140.61000000000001</v>
      </c>
      <c r="G53" s="44"/>
      <c r="H53" s="44">
        <v>116.9</v>
      </c>
      <c r="I53" s="44">
        <v>176.43</v>
      </c>
      <c r="J53" s="44">
        <v>263.63</v>
      </c>
      <c r="K53" s="44">
        <v>190.73</v>
      </c>
      <c r="L53" s="44"/>
      <c r="M53" s="45">
        <v>105.64</v>
      </c>
      <c r="N53" s="45"/>
      <c r="O53" s="45">
        <v>289.47000000000003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1716.6800000000003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>
        <v>40.1</v>
      </c>
      <c r="M54" s="45"/>
      <c r="N54" s="45"/>
      <c r="O54" s="45">
        <v>31.58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71.680000000000007</v>
      </c>
    </row>
    <row r="55" spans="1:34" x14ac:dyDescent="0.25">
      <c r="A55" s="17" t="s">
        <v>52</v>
      </c>
      <c r="B55" s="44">
        <v>130.97999999999999</v>
      </c>
      <c r="C55" s="44"/>
      <c r="D55" s="44">
        <v>0</v>
      </c>
      <c r="E55" s="44">
        <v>25.83</v>
      </c>
      <c r="F55" s="44"/>
      <c r="G55" s="44"/>
      <c r="H55" s="44"/>
      <c r="I55" s="44"/>
      <c r="J55" s="44"/>
      <c r="K55" s="44"/>
      <c r="L55" s="44">
        <v>65.7</v>
      </c>
      <c r="M55" s="45"/>
      <c r="N55" s="45">
        <v>38.630000000000003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261.14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128</v>
      </c>
      <c r="B59" s="44"/>
      <c r="C59" s="44"/>
      <c r="D59" s="44"/>
      <c r="E59" s="44"/>
      <c r="F59" s="44">
        <v>55.49</v>
      </c>
      <c r="G59" s="44"/>
      <c r="H59" s="44"/>
      <c r="I59" s="44"/>
      <c r="J59" s="44"/>
      <c r="K59" s="44">
        <v>43.47</v>
      </c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98.960000000000008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>
        <v>105.8</v>
      </c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105.8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1937.5940000000001</v>
      </c>
      <c r="C64" s="53">
        <f t="shared" ref="C64:AG64" si="21">+C15+C23+C31+C39+C47+C48+C49+C50+C51+C52+C53+C54+C55+C56+C57+C58+C59+C60+C61+C62+C63</f>
        <v>1518.16</v>
      </c>
      <c r="D64" s="53">
        <f t="shared" si="21"/>
        <v>1339.8</v>
      </c>
      <c r="E64" s="53">
        <f t="shared" si="21"/>
        <v>1770.7900000000002</v>
      </c>
      <c r="F64" s="53">
        <f t="shared" si="21"/>
        <v>1228.1700000000003</v>
      </c>
      <c r="G64" s="53">
        <f t="shared" si="21"/>
        <v>893.94560000000001</v>
      </c>
      <c r="H64" s="53">
        <f t="shared" si="21"/>
        <v>1081.79</v>
      </c>
      <c r="I64" s="53">
        <f t="shared" si="21"/>
        <v>2094.39</v>
      </c>
      <c r="J64" s="53">
        <f t="shared" si="21"/>
        <v>2514.9528</v>
      </c>
      <c r="K64" s="53">
        <f t="shared" si="21"/>
        <v>2658.43</v>
      </c>
      <c r="L64" s="53">
        <f t="shared" si="21"/>
        <v>2823.2099999999996</v>
      </c>
      <c r="M64" s="53">
        <f t="shared" si="21"/>
        <v>1735.2400000000002</v>
      </c>
      <c r="N64" s="53">
        <f t="shared" si="21"/>
        <v>1564.8724000000002</v>
      </c>
      <c r="O64" s="53">
        <f t="shared" si="21"/>
        <v>1412.2547999999999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24573.599599999998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1902.7</v>
      </c>
      <c r="C67" s="57">
        <f t="shared" ref="C67:L67" si="23">C12</f>
        <v>1503.86</v>
      </c>
      <c r="D67" s="57">
        <f t="shared" si="23"/>
        <v>1317.85</v>
      </c>
      <c r="E67" s="57">
        <f t="shared" si="23"/>
        <v>1766.58</v>
      </c>
      <c r="F67" s="57">
        <f t="shared" si="23"/>
        <v>1235.97</v>
      </c>
      <c r="G67" s="57">
        <f t="shared" si="23"/>
        <v>879.54</v>
      </c>
      <c r="H67" s="57">
        <f t="shared" si="23"/>
        <v>1037.47</v>
      </c>
      <c r="I67" s="57">
        <f t="shared" si="23"/>
        <v>2075.0100000000002</v>
      </c>
      <c r="J67" s="57">
        <f t="shared" si="23"/>
        <v>2442.06</v>
      </c>
      <c r="K67" s="57">
        <f t="shared" si="23"/>
        <v>2653.38</v>
      </c>
      <c r="L67" s="57">
        <f t="shared" si="23"/>
        <v>2819.33</v>
      </c>
      <c r="M67" s="57">
        <f t="shared" si="22"/>
        <v>1727.72</v>
      </c>
      <c r="N67" s="57">
        <f t="shared" si="22"/>
        <v>1563.89</v>
      </c>
      <c r="O67" s="57">
        <f t="shared" si="22"/>
        <v>1407.79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24333.15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10</v>
      </c>
      <c r="D68" s="59">
        <f t="shared" si="24"/>
        <v>20</v>
      </c>
      <c r="E68" s="59">
        <f t="shared" si="24"/>
        <v>0</v>
      </c>
      <c r="F68" s="59">
        <f t="shared" si="24"/>
        <v>10</v>
      </c>
      <c r="G68" s="59">
        <f t="shared" si="24"/>
        <v>0</v>
      </c>
      <c r="H68" s="59">
        <f t="shared" si="24"/>
        <v>0</v>
      </c>
      <c r="I68" s="59">
        <f t="shared" si="24"/>
        <v>15</v>
      </c>
      <c r="J68" s="59">
        <f t="shared" si="24"/>
        <v>10</v>
      </c>
      <c r="K68" s="59">
        <f t="shared" si="24"/>
        <v>0</v>
      </c>
      <c r="L68" s="59">
        <f t="shared" si="24"/>
        <v>0</v>
      </c>
      <c r="M68" s="59">
        <f t="shared" si="24"/>
        <v>5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70</v>
      </c>
    </row>
    <row r="69" spans="1:34" s="47" customFormat="1" x14ac:dyDescent="0.25">
      <c r="A69" s="58" t="s">
        <v>94</v>
      </c>
      <c r="B69" s="59">
        <f>+B67+B68</f>
        <v>1902.7</v>
      </c>
      <c r="C69" s="59">
        <f t="shared" ref="C69:AG69" si="25">+C67+C68</f>
        <v>1513.86</v>
      </c>
      <c r="D69" s="59">
        <f t="shared" si="25"/>
        <v>1337.85</v>
      </c>
      <c r="E69" s="59">
        <f t="shared" si="25"/>
        <v>1766.58</v>
      </c>
      <c r="F69" s="59">
        <f t="shared" si="25"/>
        <v>1245.97</v>
      </c>
      <c r="G69" s="59">
        <f t="shared" si="25"/>
        <v>879.54</v>
      </c>
      <c r="H69" s="59">
        <f t="shared" si="25"/>
        <v>1037.47</v>
      </c>
      <c r="I69" s="59">
        <f t="shared" si="25"/>
        <v>2090.0100000000002</v>
      </c>
      <c r="J69" s="59">
        <f t="shared" si="25"/>
        <v>2452.06</v>
      </c>
      <c r="K69" s="59">
        <f t="shared" si="25"/>
        <v>2653.38</v>
      </c>
      <c r="L69" s="59">
        <f t="shared" si="25"/>
        <v>2819.33</v>
      </c>
      <c r="M69" s="59">
        <f t="shared" si="25"/>
        <v>1732.72</v>
      </c>
      <c r="N69" s="59">
        <f t="shared" si="25"/>
        <v>1563.89</v>
      </c>
      <c r="O69" s="59">
        <f t="shared" si="25"/>
        <v>1407.79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24403.15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34.894000000000005</v>
      </c>
      <c r="C70" s="57">
        <f t="shared" si="26"/>
        <v>4.3000000000001819</v>
      </c>
      <c r="D70" s="57">
        <f t="shared" si="26"/>
        <v>1.9500000000000455</v>
      </c>
      <c r="E70" s="57">
        <f t="shared" si="26"/>
        <v>4.2100000000002638</v>
      </c>
      <c r="F70" s="57">
        <f t="shared" si="26"/>
        <v>-17.799999999999727</v>
      </c>
      <c r="G70" s="57">
        <f t="shared" si="26"/>
        <v>14.405600000000049</v>
      </c>
      <c r="H70" s="57">
        <f t="shared" si="26"/>
        <v>44.319999999999936</v>
      </c>
      <c r="I70" s="57">
        <f t="shared" si="26"/>
        <v>4.3799999999996544</v>
      </c>
      <c r="J70" s="57">
        <f t="shared" si="26"/>
        <v>62.892800000000079</v>
      </c>
      <c r="K70" s="57">
        <f t="shared" si="26"/>
        <v>5.0499999999997272</v>
      </c>
      <c r="L70" s="57">
        <f t="shared" si="26"/>
        <v>3.8799999999996544</v>
      </c>
      <c r="M70" s="57">
        <f t="shared" si="26"/>
        <v>2.5200000000002092</v>
      </c>
      <c r="N70" s="57">
        <f t="shared" si="26"/>
        <v>0.98240000000009786</v>
      </c>
      <c r="O70" s="57">
        <f t="shared" si="26"/>
        <v>4.4647999999999683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170.44960000000015</v>
      </c>
    </row>
    <row r="71" spans="1:34" ht="112.5" customHeight="1" x14ac:dyDescent="0.25">
      <c r="A71" s="77" t="s">
        <v>96</v>
      </c>
      <c r="B71" s="14" t="s">
        <v>121</v>
      </c>
      <c r="C71" s="14"/>
      <c r="D71" s="14"/>
      <c r="E71" s="14"/>
      <c r="F71" s="14" t="s">
        <v>129</v>
      </c>
      <c r="G71" s="14" t="s">
        <v>131</v>
      </c>
      <c r="H71" s="14" t="s">
        <v>134</v>
      </c>
      <c r="I71" s="14"/>
      <c r="J71" s="14" t="s">
        <v>135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122</v>
      </c>
      <c r="F72" s="12" t="s">
        <v>130</v>
      </c>
      <c r="G72" s="12" t="s">
        <v>132</v>
      </c>
      <c r="AH72" s="47"/>
    </row>
    <row r="73" spans="1:34" x14ac:dyDescent="0.25">
      <c r="B73" s="12" t="s">
        <v>123</v>
      </c>
      <c r="G73" s="12" t="s">
        <v>133</v>
      </c>
      <c r="AH73" s="47"/>
    </row>
    <row r="74" spans="1:34" x14ac:dyDescent="0.25">
      <c r="B74" s="12" t="s">
        <v>124</v>
      </c>
      <c r="AH74" s="47"/>
    </row>
    <row r="75" spans="1:34" x14ac:dyDescent="0.25">
      <c r="B75" s="12" t="s">
        <v>125</v>
      </c>
      <c r="AH75" s="47"/>
    </row>
    <row r="76" spans="1:34" x14ac:dyDescent="0.25">
      <c r="B76" s="12" t="s">
        <v>126</v>
      </c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B14" sqref="B1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59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1785.76</v>
      </c>
      <c r="C12" s="26">
        <v>2012.94</v>
      </c>
      <c r="D12" s="26">
        <v>1523.67</v>
      </c>
      <c r="E12" s="26">
        <v>2325.6</v>
      </c>
      <c r="F12" s="26">
        <v>858.54</v>
      </c>
      <c r="G12" s="26">
        <v>659.25</v>
      </c>
      <c r="H12" s="26">
        <v>764.33</v>
      </c>
      <c r="I12" s="26">
        <v>2391.9899999999998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12322.079999999998</v>
      </c>
      <c r="AI12" s="26">
        <v>12322.06</v>
      </c>
      <c r="AJ12" s="69">
        <f>+AI12-AH12</f>
        <v>-1.9999999998617568E-2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>
        <v>124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124</v>
      </c>
    </row>
    <row r="16" spans="1:36" s="32" customFormat="1" x14ac:dyDescent="0.25">
      <c r="A16" s="30" t="s">
        <v>20</v>
      </c>
      <c r="B16" s="31">
        <v>180</v>
      </c>
      <c r="C16" s="31">
        <v>300</v>
      </c>
      <c r="D16" s="31">
        <v>171</v>
      </c>
      <c r="E16" s="31">
        <v>320</v>
      </c>
      <c r="F16" s="31">
        <v>82</v>
      </c>
      <c r="G16" s="31">
        <v>85</v>
      </c>
      <c r="H16" s="31">
        <v>105</v>
      </c>
      <c r="I16" s="31">
        <v>318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1561</v>
      </c>
      <c r="AJ16" s="70"/>
    </row>
    <row r="17" spans="1:36" s="47" customFormat="1" x14ac:dyDescent="0.25">
      <c r="A17" s="46" t="s">
        <v>27</v>
      </c>
      <c r="B17" s="22">
        <f>B16*$B$8</f>
        <v>806.40000000000009</v>
      </c>
      <c r="C17" s="22">
        <f>C16*$B$8</f>
        <v>1344.0000000000002</v>
      </c>
      <c r="D17" s="22">
        <f t="shared" ref="D17:AG17" si="2">D16*$B$8</f>
        <v>766.08</v>
      </c>
      <c r="E17" s="22">
        <f t="shared" si="2"/>
        <v>1433.6000000000001</v>
      </c>
      <c r="F17" s="22">
        <f t="shared" si="2"/>
        <v>367.36</v>
      </c>
      <c r="G17" s="22">
        <f t="shared" si="2"/>
        <v>380.8</v>
      </c>
      <c r="H17" s="22">
        <f t="shared" si="2"/>
        <v>470.40000000000003</v>
      </c>
      <c r="I17" s="22">
        <f t="shared" si="2"/>
        <v>1424.64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6993.2800000000007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180</v>
      </c>
      <c r="C22" s="20">
        <f t="shared" ref="C22:AG23" si="5">+C16+C18+C20</f>
        <v>300</v>
      </c>
      <c r="D22" s="20">
        <f t="shared" si="5"/>
        <v>171</v>
      </c>
      <c r="E22" s="20">
        <f t="shared" si="5"/>
        <v>320</v>
      </c>
      <c r="F22" s="20">
        <f t="shared" si="5"/>
        <v>82</v>
      </c>
      <c r="G22" s="20">
        <f t="shared" si="5"/>
        <v>85</v>
      </c>
      <c r="H22" s="20">
        <f t="shared" si="5"/>
        <v>105</v>
      </c>
      <c r="I22" s="20">
        <f t="shared" si="5"/>
        <v>318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1561</v>
      </c>
    </row>
    <row r="23" spans="1:36" s="47" customFormat="1" x14ac:dyDescent="0.25">
      <c r="A23" s="48" t="s">
        <v>26</v>
      </c>
      <c r="B23" s="19">
        <f>+B17+B19+B21</f>
        <v>806.40000000000009</v>
      </c>
      <c r="C23" s="19">
        <f t="shared" si="5"/>
        <v>1344.0000000000002</v>
      </c>
      <c r="D23" s="19">
        <f t="shared" si="5"/>
        <v>766.08</v>
      </c>
      <c r="E23" s="19">
        <f t="shared" si="5"/>
        <v>1433.6000000000001</v>
      </c>
      <c r="F23" s="19">
        <f t="shared" si="5"/>
        <v>367.36</v>
      </c>
      <c r="G23" s="19">
        <f t="shared" si="5"/>
        <v>380.8</v>
      </c>
      <c r="H23" s="19">
        <f t="shared" si="5"/>
        <v>470.40000000000003</v>
      </c>
      <c r="I23" s="19">
        <f t="shared" si="5"/>
        <v>1424.64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6993.2800000000007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18.600000000000001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18.600000000000001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83.328000000000017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83.328000000000017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18.600000000000001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18.600000000000001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83.328000000000017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83.328000000000017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647.71</v>
      </c>
      <c r="C49" s="44">
        <v>435.72</v>
      </c>
      <c r="D49" s="44">
        <v>556.89</v>
      </c>
      <c r="E49" s="44">
        <v>461.4</v>
      </c>
      <c r="F49" s="44">
        <v>347.98</v>
      </c>
      <c r="G49" s="44">
        <v>159.55000000000001</v>
      </c>
      <c r="H49" s="44">
        <v>226.79</v>
      </c>
      <c r="I49" s="44">
        <v>1028.73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3864.7700000000004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372.67</v>
      </c>
      <c r="C53" s="44">
        <v>169.2</v>
      </c>
      <c r="D53" s="44">
        <v>122.51</v>
      </c>
      <c r="E53" s="44">
        <v>312.04000000000002</v>
      </c>
      <c r="F53" s="44">
        <v>69.510000000000005</v>
      </c>
      <c r="G53" s="44">
        <v>169.04</v>
      </c>
      <c r="H53" s="44">
        <v>103.17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1318.14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4.9800000000000004</v>
      </c>
      <c r="C55" s="44"/>
      <c r="D55" s="44">
        <v>76.8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81.78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105.8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105.8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1831.7600000000002</v>
      </c>
      <c r="C64" s="53">
        <f t="shared" ref="C64:AG64" si="21">+C15+C23+C31+C39+C47+C48+C49+C50+C51+C52+C53+C54+C55+C56+C57+C58+C59+C60+C61+C62+C63</f>
        <v>2054.7200000000003</v>
      </c>
      <c r="D64" s="53">
        <f t="shared" si="21"/>
        <v>1522.28</v>
      </c>
      <c r="E64" s="53">
        <f t="shared" si="21"/>
        <v>2331.04</v>
      </c>
      <c r="F64" s="53">
        <f t="shared" si="21"/>
        <v>868.17800000000011</v>
      </c>
      <c r="G64" s="53">
        <f t="shared" si="21"/>
        <v>709.39</v>
      </c>
      <c r="H64" s="53">
        <f t="shared" si="21"/>
        <v>800.36</v>
      </c>
      <c r="I64" s="53">
        <f t="shared" si="21"/>
        <v>2453.37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12571.098000000002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1785.76</v>
      </c>
      <c r="C67" s="57">
        <f t="shared" ref="C67:L67" si="23">C12</f>
        <v>2012.94</v>
      </c>
      <c r="D67" s="57">
        <f t="shared" si="23"/>
        <v>1523.67</v>
      </c>
      <c r="E67" s="57">
        <f t="shared" si="23"/>
        <v>2325.6</v>
      </c>
      <c r="F67" s="57">
        <f t="shared" si="23"/>
        <v>858.54</v>
      </c>
      <c r="G67" s="57">
        <f t="shared" si="23"/>
        <v>659.25</v>
      </c>
      <c r="H67" s="57">
        <f t="shared" si="23"/>
        <v>764.33</v>
      </c>
      <c r="I67" s="57">
        <f t="shared" si="23"/>
        <v>2391.9899999999998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12322.079999999998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1785.76</v>
      </c>
      <c r="C69" s="59">
        <f t="shared" ref="C69:AG69" si="25">+C67+C68</f>
        <v>2012.94</v>
      </c>
      <c r="D69" s="59">
        <f t="shared" si="25"/>
        <v>1523.67</v>
      </c>
      <c r="E69" s="59">
        <f t="shared" si="25"/>
        <v>2325.6</v>
      </c>
      <c r="F69" s="59">
        <f t="shared" si="25"/>
        <v>858.54</v>
      </c>
      <c r="G69" s="59">
        <f t="shared" si="25"/>
        <v>659.25</v>
      </c>
      <c r="H69" s="59">
        <f t="shared" si="25"/>
        <v>764.33</v>
      </c>
      <c r="I69" s="59">
        <f t="shared" si="25"/>
        <v>2391.9899999999998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12322.079999999998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46.000000000000227</v>
      </c>
      <c r="C70" s="57">
        <f t="shared" si="26"/>
        <v>41.7800000000002</v>
      </c>
      <c r="D70" s="57">
        <f t="shared" si="26"/>
        <v>-1.3900000000001</v>
      </c>
      <c r="E70" s="57">
        <f t="shared" si="26"/>
        <v>5.4400000000000546</v>
      </c>
      <c r="F70" s="57">
        <f t="shared" si="26"/>
        <v>9.6380000000001473</v>
      </c>
      <c r="G70" s="57">
        <f t="shared" si="26"/>
        <v>50.139999999999986</v>
      </c>
      <c r="H70" s="57">
        <f t="shared" si="26"/>
        <v>36.029999999999973</v>
      </c>
      <c r="I70" s="57">
        <f t="shared" si="26"/>
        <v>61.380000000000109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249.0180000000006</v>
      </c>
    </row>
    <row r="71" spans="1:34" ht="95.25" customHeight="1" x14ac:dyDescent="0.25">
      <c r="A71" s="77" t="s">
        <v>96</v>
      </c>
      <c r="B71" s="14" t="s">
        <v>152</v>
      </c>
      <c r="C71" s="14" t="s">
        <v>153</v>
      </c>
      <c r="D71" s="14" t="s">
        <v>154</v>
      </c>
      <c r="E71" s="14" t="s">
        <v>155</v>
      </c>
      <c r="F71" s="14" t="s">
        <v>156</v>
      </c>
      <c r="G71" s="14" t="s">
        <v>157</v>
      </c>
      <c r="H71" s="14" t="s">
        <v>158</v>
      </c>
      <c r="I71" s="14" t="s">
        <v>159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2613.04</v>
      </c>
      <c r="C12" s="26">
        <v>2315.37</v>
      </c>
      <c r="D12" s="26">
        <v>3868.61</v>
      </c>
      <c r="E12" s="26">
        <v>1699.73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10496.75</v>
      </c>
      <c r="AI12" s="26">
        <v>10496.74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302</v>
      </c>
      <c r="C15" s="23"/>
      <c r="D15" s="23">
        <v>186.9</v>
      </c>
      <c r="E15" s="23">
        <v>162.6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651.5</v>
      </c>
    </row>
    <row r="16" spans="1:36" s="32" customFormat="1" x14ac:dyDescent="0.25">
      <c r="A16" s="30" t="s">
        <v>20</v>
      </c>
      <c r="B16" s="31">
        <v>213</v>
      </c>
      <c r="C16" s="31">
        <v>271</v>
      </c>
      <c r="D16" s="31">
        <v>358</v>
      </c>
      <c r="E16" s="31">
        <v>140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982</v>
      </c>
      <c r="AJ16" s="70"/>
    </row>
    <row r="17" spans="1:36" s="47" customFormat="1" x14ac:dyDescent="0.25">
      <c r="A17" s="46" t="s">
        <v>27</v>
      </c>
      <c r="B17" s="22">
        <f>B16*$B$8</f>
        <v>954.24000000000012</v>
      </c>
      <c r="C17" s="22">
        <f>C16*$B$8</f>
        <v>1214.0800000000002</v>
      </c>
      <c r="D17" s="22">
        <f t="shared" ref="D17:AG17" si="2">D16*$B$8</f>
        <v>1603.8400000000001</v>
      </c>
      <c r="E17" s="22">
        <f t="shared" si="2"/>
        <v>627.20000000000005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4399.3600000000006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213</v>
      </c>
      <c r="C22" s="20">
        <f t="shared" ref="C22:AG23" si="5">+C16+C18+C20</f>
        <v>271</v>
      </c>
      <c r="D22" s="20">
        <f t="shared" si="5"/>
        <v>358</v>
      </c>
      <c r="E22" s="20">
        <f t="shared" si="5"/>
        <v>140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982</v>
      </c>
    </row>
    <row r="23" spans="1:36" s="47" customFormat="1" x14ac:dyDescent="0.25">
      <c r="A23" s="48" t="s">
        <v>26</v>
      </c>
      <c r="B23" s="19">
        <f>+B17+B19+B21</f>
        <v>954.24000000000012</v>
      </c>
      <c r="C23" s="19">
        <f t="shared" si="5"/>
        <v>1214.0800000000002</v>
      </c>
      <c r="D23" s="19">
        <f t="shared" si="5"/>
        <v>1603.8400000000001</v>
      </c>
      <c r="E23" s="19">
        <f t="shared" si="5"/>
        <v>627.20000000000005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4399.3600000000006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81.7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81.7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366.01600000000002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366.01600000000002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81.7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81.7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366.01600000000002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366.01600000000002</v>
      </c>
    </row>
    <row r="40" spans="1:34" x14ac:dyDescent="0.25">
      <c r="A40" s="13" t="s">
        <v>43</v>
      </c>
      <c r="B40" s="36"/>
      <c r="C40" s="36"/>
      <c r="D40" s="36">
        <v>6.92</v>
      </c>
      <c r="E40" s="36">
        <v>12.59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19.509999999999998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31.001600000000003</v>
      </c>
      <c r="E41" s="22">
        <f t="shared" si="16"/>
        <v>56.403200000000005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87.404800000000009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6.92</v>
      </c>
      <c r="E46" s="20">
        <f t="shared" si="19"/>
        <v>12.59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19.509999999999998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31.001600000000003</v>
      </c>
      <c r="E47" s="19">
        <f t="shared" si="19"/>
        <v>56.403200000000005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87.404800000000009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793.96</v>
      </c>
      <c r="C49" s="44">
        <v>625.44000000000005</v>
      </c>
      <c r="D49" s="44">
        <v>1183.71</v>
      </c>
      <c r="E49" s="44">
        <v>216.66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2819.77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564.39</v>
      </c>
      <c r="C53" s="44">
        <v>551.89</v>
      </c>
      <c r="D53" s="44">
        <v>866.47</v>
      </c>
      <c r="E53" s="44">
        <v>259.82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2242.5700000000002</v>
      </c>
    </row>
    <row r="54" spans="1:34" x14ac:dyDescent="0.25">
      <c r="A54" s="17" t="s">
        <v>114</v>
      </c>
      <c r="B54" s="44"/>
      <c r="C54" s="44"/>
      <c r="D54" s="44"/>
      <c r="E54" s="44">
        <v>12.19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12.19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2614.59</v>
      </c>
      <c r="C64" s="53">
        <f t="shared" ref="C64:AG64" si="21">+C15+C23+C31+C39+C47+C48+C49+C50+C51+C52+C53+C54+C55+C56+C57+C58+C59+C60+C61+C62+C63</f>
        <v>2391.4100000000003</v>
      </c>
      <c r="D64" s="53">
        <f t="shared" si="21"/>
        <v>3871.9216000000006</v>
      </c>
      <c r="E64" s="53">
        <f t="shared" si="21"/>
        <v>1700.8892000000001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10578.810800000001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2613.04</v>
      </c>
      <c r="C67" s="57">
        <f t="shared" ref="C67:L67" si="23">C12</f>
        <v>2315.37</v>
      </c>
      <c r="D67" s="57">
        <f t="shared" si="23"/>
        <v>3868.61</v>
      </c>
      <c r="E67" s="57">
        <f t="shared" si="23"/>
        <v>1699.73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10496.75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2613.04</v>
      </c>
      <c r="C69" s="59">
        <f t="shared" ref="C69:AG69" si="25">+C67+C68</f>
        <v>2315.37</v>
      </c>
      <c r="D69" s="59">
        <f t="shared" si="25"/>
        <v>3868.61</v>
      </c>
      <c r="E69" s="59">
        <f t="shared" si="25"/>
        <v>1699.73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10496.75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1.5500000000001819</v>
      </c>
      <c r="C70" s="57">
        <f t="shared" si="26"/>
        <v>76.040000000000418</v>
      </c>
      <c r="D70" s="57">
        <f t="shared" si="26"/>
        <v>3.3116000000004533</v>
      </c>
      <c r="E70" s="57">
        <f t="shared" si="26"/>
        <v>1.1592000000000553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82.060800000001109</v>
      </c>
    </row>
    <row r="71" spans="1:34" ht="107.25" customHeight="1" x14ac:dyDescent="0.25">
      <c r="A71" s="77" t="s">
        <v>96</v>
      </c>
      <c r="B71" s="14"/>
      <c r="C71" s="14">
        <v>70.5</v>
      </c>
      <c r="D71" s="14" t="s">
        <v>162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161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31" activePane="bottomRight" state="frozen"/>
      <selection pane="topRight" activeCell="B1" sqref="B1"/>
      <selection pane="bottomLeft" activeCell="A5" sqref="A5"/>
      <selection pane="bottomRight" activeCell="AH17" sqref="AH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65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758.42</v>
      </c>
      <c r="C12" s="26">
        <v>532.41</v>
      </c>
      <c r="D12" s="26">
        <v>224.23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1515.06</v>
      </c>
      <c r="AI12" s="26"/>
      <c r="AJ12" s="69">
        <f>+AI12-AH12</f>
        <v>-1515.06</v>
      </c>
    </row>
    <row r="13" spans="1:36" ht="19.5" customHeight="1" x14ac:dyDescent="0.25">
      <c r="A13" s="25" t="s">
        <v>117</v>
      </c>
      <c r="B13" s="26">
        <v>18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</v>
      </c>
      <c r="C15" s="23"/>
      <c r="D15" s="23">
        <v>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</v>
      </c>
    </row>
    <row r="16" spans="1:36" s="32" customFormat="1" x14ac:dyDescent="0.25">
      <c r="A16" s="30" t="s">
        <v>20</v>
      </c>
      <c r="B16" s="31">
        <v>54</v>
      </c>
      <c r="C16" s="31">
        <v>51</v>
      </c>
      <c r="D16" s="31">
        <v>18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123</v>
      </c>
      <c r="AJ16" s="70"/>
    </row>
    <row r="17" spans="1:36" s="47" customFormat="1" x14ac:dyDescent="0.25">
      <c r="A17" s="46" t="s">
        <v>27</v>
      </c>
      <c r="B17" s="22">
        <f>B16*$B$8</f>
        <v>241.92000000000002</v>
      </c>
      <c r="C17" s="22">
        <f>C16*$B$8</f>
        <v>228.48000000000002</v>
      </c>
      <c r="D17" s="22">
        <f t="shared" ref="D17:AG17" si="2">D16*$B$8</f>
        <v>80.640000000000015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551.04000000000008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54</v>
      </c>
      <c r="C22" s="20">
        <f t="shared" ref="C22:AG23" si="5">+C16+C18+C20</f>
        <v>51</v>
      </c>
      <c r="D22" s="20">
        <f t="shared" si="5"/>
        <v>18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123</v>
      </c>
    </row>
    <row r="23" spans="1:36" s="47" customFormat="1" x14ac:dyDescent="0.25">
      <c r="A23" s="48" t="s">
        <v>26</v>
      </c>
      <c r="B23" s="19">
        <f>+B17+B19+B21</f>
        <v>241.92000000000002</v>
      </c>
      <c r="C23" s="19">
        <f t="shared" si="5"/>
        <v>228.48000000000002</v>
      </c>
      <c r="D23" s="19">
        <f t="shared" si="5"/>
        <v>80.640000000000015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551.04000000000008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31.360000000000003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31.360000000000003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31.360000000000003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31.360000000000003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488.37</v>
      </c>
      <c r="C49" s="44">
        <v>281.83</v>
      </c>
      <c r="D49" s="44">
        <v>122.1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892.30000000000007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40.14</v>
      </c>
      <c r="C53" s="44">
        <v>11.48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51.620000000000005</v>
      </c>
    </row>
    <row r="54" spans="1:34" x14ac:dyDescent="0.25">
      <c r="A54" s="17" t="s">
        <v>114</v>
      </c>
      <c r="B54" s="44"/>
      <c r="C54" s="44"/>
      <c r="D54" s="44">
        <v>12.72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12.72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781.43</v>
      </c>
      <c r="C64" s="53">
        <f t="shared" ref="C64:AG64" si="21">+C15+C23+C31+C39+C47+C48+C49+C50+C51+C52+C53+C54+C55+C56+C57+C58+C59+C60+C61+C62+C63</f>
        <v>553.15000000000009</v>
      </c>
      <c r="D64" s="53">
        <f t="shared" si="21"/>
        <v>224.46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1559.04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7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758.42</v>
      </c>
      <c r="C67" s="57">
        <f t="shared" ref="C67:L67" si="23">C12</f>
        <v>532.41</v>
      </c>
      <c r="D67" s="57">
        <f t="shared" si="23"/>
        <v>224.23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1515.06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776.42</v>
      </c>
      <c r="C69" s="59">
        <f t="shared" ref="C69:AG69" si="25">+C67+C68</f>
        <v>532.41</v>
      </c>
      <c r="D69" s="59">
        <f t="shared" si="25"/>
        <v>224.23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1533.06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5.0099999999999909</v>
      </c>
      <c r="C70" s="57">
        <f t="shared" si="26"/>
        <v>20.740000000000123</v>
      </c>
      <c r="D70" s="57">
        <f t="shared" si="26"/>
        <v>0.23000000000001819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25.980000000000132</v>
      </c>
    </row>
    <row r="71" spans="1:34" ht="102.75" customHeight="1" x14ac:dyDescent="0.25">
      <c r="A71" s="77" t="s">
        <v>96</v>
      </c>
      <c r="B71" s="14"/>
      <c r="C71" s="14" t="s">
        <v>163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74" activePane="bottomRight" state="frozen"/>
      <selection pane="topRight" activeCell="B1" sqref="B1"/>
      <selection pane="bottomLeft" activeCell="A5" sqref="A5"/>
      <selection pane="bottomRight" activeCell="AH11" sqref="AH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872.94</v>
      </c>
      <c r="C12" s="26">
        <v>803.9</v>
      </c>
      <c r="D12" s="26">
        <v>2839.95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4516.79</v>
      </c>
      <c r="AI12" s="26"/>
      <c r="AJ12" s="69">
        <f>+AI12-AH12</f>
        <v>-4516.79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37.6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37.6</v>
      </c>
    </row>
    <row r="16" spans="1:36" s="32" customFormat="1" x14ac:dyDescent="0.25">
      <c r="A16" s="30" t="s">
        <v>20</v>
      </c>
      <c r="B16" s="31">
        <v>116</v>
      </c>
      <c r="C16" s="31">
        <v>110</v>
      </c>
      <c r="D16" s="31">
        <v>292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518</v>
      </c>
      <c r="AJ16" s="70"/>
    </row>
    <row r="17" spans="1:36" s="47" customFormat="1" x14ac:dyDescent="0.25">
      <c r="A17" s="46" t="s">
        <v>27</v>
      </c>
      <c r="B17" s="22">
        <f>B16*$B$8</f>
        <v>532.43999999999994</v>
      </c>
      <c r="C17" s="22">
        <f>C16*$B$8</f>
        <v>504.9</v>
      </c>
      <c r="D17" s="22">
        <f t="shared" ref="D17:AG17" si="2">D16*$B$8</f>
        <v>1340.28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2377.62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116</v>
      </c>
      <c r="C22" s="20">
        <f t="shared" ref="C22:AG23" si="5">+C16+C18+C20</f>
        <v>110</v>
      </c>
      <c r="D22" s="20">
        <f t="shared" si="5"/>
        <v>292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518</v>
      </c>
    </row>
    <row r="23" spans="1:36" s="47" customFormat="1" x14ac:dyDescent="0.25">
      <c r="A23" s="48" t="s">
        <v>26</v>
      </c>
      <c r="B23" s="19">
        <f>+B17+B19+B21</f>
        <v>532.43999999999994</v>
      </c>
      <c r="C23" s="19">
        <f t="shared" si="5"/>
        <v>504.9</v>
      </c>
      <c r="D23" s="19">
        <f t="shared" si="5"/>
        <v>1340.28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2377.62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12.47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12.47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57.237299999999998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57.237299999999998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12.47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12.47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57.237299999999998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57.237299999999998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257.57</v>
      </c>
      <c r="C49" s="44">
        <v>336.82</v>
      </c>
      <c r="D49" s="44">
        <v>1385.8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1980.19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49.54</v>
      </c>
      <c r="C53" s="44"/>
      <c r="D53" s="44">
        <v>142.65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192.19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877.14999999999986</v>
      </c>
      <c r="C64" s="53">
        <f t="shared" ref="C64:AG64" si="21">+C15+C23+C31+C39+C47+C48+C49+C50+C51+C52+C53+C54+C55+C56+C57+C58+C59+C60+C61+C62+C63</f>
        <v>841.72</v>
      </c>
      <c r="D64" s="53">
        <f t="shared" si="21"/>
        <v>2925.9672999999998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4644.8372999999992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872.94</v>
      </c>
      <c r="C67" s="57">
        <f t="shared" ref="C67:L67" si="23">C12</f>
        <v>803.9</v>
      </c>
      <c r="D67" s="57">
        <f t="shared" si="23"/>
        <v>2839.95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4516.79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872.94</v>
      </c>
      <c r="C69" s="59">
        <f t="shared" ref="C69:AG69" si="25">+C67+C68</f>
        <v>803.9</v>
      </c>
      <c r="D69" s="59">
        <f t="shared" si="25"/>
        <v>2839.95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4516.79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4.209999999999809</v>
      </c>
      <c r="C70" s="57">
        <f t="shared" si="26"/>
        <v>37.82000000000005</v>
      </c>
      <c r="D70" s="57">
        <f t="shared" si="26"/>
        <v>86.017299999999977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128.04729999999984</v>
      </c>
    </row>
    <row r="71" spans="1:34" ht="96" customHeight="1" x14ac:dyDescent="0.25">
      <c r="A71" s="77" t="s">
        <v>96</v>
      </c>
      <c r="B71" s="14"/>
      <c r="C71" s="14" t="s">
        <v>164</v>
      </c>
      <c r="D71" s="14" t="s">
        <v>165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61" sqref="AH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4.4800000000000004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1804.94</v>
      </c>
      <c r="C12" s="26">
        <v>1596.62</v>
      </c>
      <c r="D12" s="26">
        <v>3915.69</v>
      </c>
      <c r="E12" s="26">
        <v>2109.75</v>
      </c>
      <c r="F12" s="26">
        <v>2837.03</v>
      </c>
      <c r="G12" s="26">
        <v>2246.6</v>
      </c>
      <c r="H12" s="26">
        <v>1863.5</v>
      </c>
      <c r="I12" s="26">
        <v>1221.31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17595.440000000002</v>
      </c>
      <c r="AI12" s="26">
        <v>17595.439999999999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281</v>
      </c>
      <c r="D15" s="23">
        <v>40</v>
      </c>
      <c r="E15" s="23">
        <v>186.3</v>
      </c>
      <c r="F15" s="23">
        <v>57.5</v>
      </c>
      <c r="G15" s="23">
        <v>128.5</v>
      </c>
      <c r="H15" s="23">
        <v>1.5</v>
      </c>
      <c r="I15" s="23">
        <v>128.5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823.3</v>
      </c>
    </row>
    <row r="16" spans="1:36" s="32" customFormat="1" x14ac:dyDescent="0.25">
      <c r="A16" s="30" t="s">
        <v>20</v>
      </c>
      <c r="B16" s="31">
        <v>258</v>
      </c>
      <c r="C16" s="31">
        <v>200</v>
      </c>
      <c r="D16" s="31">
        <v>324</v>
      </c>
      <c r="E16" s="31">
        <v>89</v>
      </c>
      <c r="F16" s="31">
        <v>271</v>
      </c>
      <c r="G16" s="31">
        <v>155</v>
      </c>
      <c r="H16" s="31">
        <v>416</v>
      </c>
      <c r="I16" s="31">
        <v>245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1958</v>
      </c>
      <c r="AJ16" s="70"/>
    </row>
    <row r="17" spans="1:36" s="47" customFormat="1" x14ac:dyDescent="0.25">
      <c r="A17" s="46" t="s">
        <v>27</v>
      </c>
      <c r="B17" s="22">
        <f>B16*$B$8</f>
        <v>1155.8400000000001</v>
      </c>
      <c r="C17" s="22">
        <f>C16*$B$8</f>
        <v>896.00000000000011</v>
      </c>
      <c r="D17" s="22">
        <f t="shared" ref="D17:AG17" si="2">D16*$B$8</f>
        <v>1451.5200000000002</v>
      </c>
      <c r="E17" s="22">
        <f t="shared" si="2"/>
        <v>398.72</v>
      </c>
      <c r="F17" s="22">
        <f t="shared" si="2"/>
        <v>1214.0800000000002</v>
      </c>
      <c r="G17" s="22">
        <f t="shared" si="2"/>
        <v>694.40000000000009</v>
      </c>
      <c r="H17" s="22">
        <f t="shared" si="2"/>
        <v>1863.6800000000003</v>
      </c>
      <c r="I17" s="22">
        <f t="shared" si="2"/>
        <v>1097.6000000000001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8771.840000000002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258</v>
      </c>
      <c r="C22" s="20">
        <f t="shared" ref="C22:AG23" si="5">+C16+C18+C20</f>
        <v>200</v>
      </c>
      <c r="D22" s="20">
        <f t="shared" si="5"/>
        <v>324</v>
      </c>
      <c r="E22" s="20">
        <f t="shared" si="5"/>
        <v>89</v>
      </c>
      <c r="F22" s="20">
        <f t="shared" si="5"/>
        <v>271</v>
      </c>
      <c r="G22" s="20">
        <f t="shared" si="5"/>
        <v>155</v>
      </c>
      <c r="H22" s="20">
        <f t="shared" si="5"/>
        <v>416</v>
      </c>
      <c r="I22" s="20">
        <f t="shared" si="5"/>
        <v>245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1958</v>
      </c>
    </row>
    <row r="23" spans="1:36" s="47" customFormat="1" x14ac:dyDescent="0.25">
      <c r="A23" s="48" t="s">
        <v>26</v>
      </c>
      <c r="B23" s="19">
        <f>+B17+B19+B21</f>
        <v>1155.8400000000001</v>
      </c>
      <c r="C23" s="19">
        <f t="shared" si="5"/>
        <v>896.00000000000011</v>
      </c>
      <c r="D23" s="19">
        <f t="shared" si="5"/>
        <v>1451.5200000000002</v>
      </c>
      <c r="E23" s="19">
        <f t="shared" si="5"/>
        <v>398.72</v>
      </c>
      <c r="F23" s="19">
        <f t="shared" si="5"/>
        <v>1214.0800000000002</v>
      </c>
      <c r="G23" s="19">
        <f t="shared" si="5"/>
        <v>694.40000000000009</v>
      </c>
      <c r="H23" s="19">
        <f t="shared" si="5"/>
        <v>1863.6800000000003</v>
      </c>
      <c r="I23" s="19">
        <f t="shared" si="5"/>
        <v>1097.6000000000001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8771.840000000002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1961.5</v>
      </c>
      <c r="E52" s="44">
        <v>1164.58</v>
      </c>
      <c r="F52" s="44">
        <v>1308.0899999999999</v>
      </c>
      <c r="G52" s="44">
        <v>1197.06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5631.23</v>
      </c>
    </row>
    <row r="53" spans="1:34" x14ac:dyDescent="0.25">
      <c r="A53" s="17" t="s">
        <v>18</v>
      </c>
      <c r="B53" s="44">
        <v>684.86</v>
      </c>
      <c r="C53" s="44">
        <v>425.02</v>
      </c>
      <c r="D53" s="44">
        <v>469.05</v>
      </c>
      <c r="E53" s="44">
        <v>200.9</v>
      </c>
      <c r="F53" s="44">
        <v>250.14</v>
      </c>
      <c r="G53" s="44">
        <v>237.12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2267.09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162.74</v>
      </c>
      <c r="F55" s="44">
        <v>10.48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173.22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1840.7000000000003</v>
      </c>
      <c r="C64" s="53">
        <f t="shared" ref="C64:AG64" si="21">+C15+C23+C31+C39+C47+C48+C49+C50+C51+C52+C53+C54+C55+C56+C57+C58+C59+C60+C61+C62+C63</f>
        <v>1602.02</v>
      </c>
      <c r="D64" s="53">
        <f t="shared" si="21"/>
        <v>3922.0700000000006</v>
      </c>
      <c r="E64" s="53">
        <f t="shared" si="21"/>
        <v>2113.2399999999998</v>
      </c>
      <c r="F64" s="53">
        <f t="shared" si="21"/>
        <v>2840.29</v>
      </c>
      <c r="G64" s="53">
        <f t="shared" si="21"/>
        <v>2257.08</v>
      </c>
      <c r="H64" s="53">
        <f t="shared" si="21"/>
        <v>1865.1800000000003</v>
      </c>
      <c r="I64" s="53">
        <f t="shared" si="21"/>
        <v>1226.1000000000001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17666.68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1804.94</v>
      </c>
      <c r="C67" s="57">
        <f t="shared" ref="C67:L67" si="23">C12</f>
        <v>1596.62</v>
      </c>
      <c r="D67" s="57">
        <f t="shared" si="23"/>
        <v>3915.69</v>
      </c>
      <c r="E67" s="57">
        <f t="shared" si="23"/>
        <v>2109.75</v>
      </c>
      <c r="F67" s="57">
        <f t="shared" si="23"/>
        <v>2837.03</v>
      </c>
      <c r="G67" s="57">
        <f t="shared" si="23"/>
        <v>2246.6</v>
      </c>
      <c r="H67" s="57">
        <f t="shared" si="23"/>
        <v>1863.5</v>
      </c>
      <c r="I67" s="57">
        <f t="shared" si="23"/>
        <v>1221.31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17595.440000000002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1804.94</v>
      </c>
      <c r="C69" s="59">
        <f t="shared" ref="C69:AG69" si="25">+C67+C68</f>
        <v>1596.62</v>
      </c>
      <c r="D69" s="59">
        <f t="shared" si="25"/>
        <v>3915.69</v>
      </c>
      <c r="E69" s="59">
        <f t="shared" si="25"/>
        <v>2109.75</v>
      </c>
      <c r="F69" s="59">
        <f t="shared" si="25"/>
        <v>2837.03</v>
      </c>
      <c r="G69" s="59">
        <f t="shared" si="25"/>
        <v>2246.6</v>
      </c>
      <c r="H69" s="59">
        <f t="shared" si="25"/>
        <v>1863.5</v>
      </c>
      <c r="I69" s="59">
        <f t="shared" si="25"/>
        <v>1221.31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17595.440000000002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35.760000000000218</v>
      </c>
      <c r="C70" s="57">
        <f t="shared" si="26"/>
        <v>5.4000000000000909</v>
      </c>
      <c r="D70" s="57">
        <f t="shared" si="26"/>
        <v>6.3800000000005639</v>
      </c>
      <c r="E70" s="57">
        <f t="shared" si="26"/>
        <v>3.4899999999997817</v>
      </c>
      <c r="F70" s="57">
        <f t="shared" si="26"/>
        <v>3.2599999999997635</v>
      </c>
      <c r="G70" s="57">
        <f t="shared" si="26"/>
        <v>10.480000000000018</v>
      </c>
      <c r="H70" s="57">
        <f t="shared" si="26"/>
        <v>1.680000000000291</v>
      </c>
      <c r="I70" s="57">
        <f t="shared" si="26"/>
        <v>4.790000000000191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71.240000000000919</v>
      </c>
    </row>
    <row r="71" spans="1:34" ht="94.5" customHeight="1" x14ac:dyDescent="0.25">
      <c r="A71" s="77" t="s">
        <v>96</v>
      </c>
      <c r="B71" s="14" t="s">
        <v>166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2022-05-27T12:29:57Z</dcterms:modified>
</cp:coreProperties>
</file>