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FEBRERO 2022\"/>
    </mc:Choice>
  </mc:AlternateContent>
  <bookViews>
    <workbookView xWindow="0" yWindow="0" windowWidth="19200" windowHeight="112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F64" i="152"/>
  <c r="AF70" i="152" s="1"/>
  <c r="P64" i="152"/>
  <c r="P70" i="152" s="1"/>
  <c r="H64" i="152"/>
  <c r="H70" i="152" s="1"/>
  <c r="AH23" i="151"/>
  <c r="H11" i="145" s="1"/>
  <c r="B64" i="150"/>
  <c r="B64" i="149"/>
  <c r="B70" i="149" s="1"/>
  <c r="X64" i="152"/>
  <c r="X70" i="152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AD39" i="40"/>
  <c r="Z39" i="40"/>
  <c r="V39" i="40"/>
  <c r="AE47" i="40"/>
  <c r="AA47" i="40"/>
  <c r="W47" i="40"/>
  <c r="AC23" i="40"/>
  <c r="Y23" i="40"/>
  <c r="U23" i="40"/>
  <c r="U39" i="40"/>
  <c r="AD23" i="40"/>
  <c r="Z23" i="40"/>
  <c r="V23" i="40"/>
  <c r="T47" i="40"/>
  <c r="AD47" i="40"/>
  <c r="Z47" i="40"/>
  <c r="V47" i="40"/>
  <c r="AE39" i="40"/>
  <c r="AA39" i="40"/>
  <c r="W39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O39" i="40" l="1"/>
  <c r="T64" i="40"/>
  <c r="C69" i="40"/>
  <c r="Q39" i="40"/>
  <c r="M39" i="40"/>
  <c r="AG64" i="40"/>
  <c r="AG70" i="40" s="1"/>
  <c r="AC64" i="40"/>
  <c r="AC70" i="40" s="1"/>
  <c r="D69" i="40"/>
  <c r="P47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K47" i="40"/>
  <c r="B38" i="40"/>
  <c r="K23" i="40" l="1"/>
  <c r="G23" i="40"/>
  <c r="E23" i="40"/>
  <c r="I31" i="40"/>
  <c r="G31" i="40"/>
  <c r="F39" i="40"/>
  <c r="I47" i="40"/>
  <c r="G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<sst xmlns="http://schemas.openxmlformats.org/spreadsheetml/2006/main" count="763" uniqueCount="142">
  <si>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</si>
  <si>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</si>
  <si>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</si>
  <si>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</si>
  <si>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</si>
  <si>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</si>
  <si>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</si>
  <si>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</si>
  <si>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</si>
  <si>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</si>
  <si>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</si>
  <si>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</si>
  <si>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</si>
  <si>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</si>
  <si>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</si>
  <si>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</si>
  <si>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</si>
  <si>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</si>
  <si>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</si>
  <si>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</si>
  <si>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</si>
  <si>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</si>
  <si>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</si>
  <si>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</si>
  <si>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</si>
  <si>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</si>
  <si>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</si>
  <si>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</si>
  <si>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</si>
  <si>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</si>
  <si>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</si>
  <si>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</si>
  <si>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</si>
  <si>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</si>
  <si>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</si>
  <si>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</si>
  <si>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</si>
  <si>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</si>
  <si>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</si>
  <si>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</si>
  <si>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</si>
  <si>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</si>
  <si>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</si>
  <si>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</si>
  <si>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</si>
  <si>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</si>
  <si>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</si>
  <si>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</si>
  <si>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</si>
  <si>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</si>
  <si>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</si>
  <si>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</si>
  <si>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</si>
  <si>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</si>
  <si>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</si>
  <si>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</si>
  <si>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</si>
  <si>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</si>
  <si>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</si>
  <si>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</si>
  <si>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</si>
  <si>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</si>
  <si>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</si>
  <si>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</si>
  <si>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</si>
  <si>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</si>
  <si>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</si>
  <si>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</si>
  <si>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</si>
  <si>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</si>
  <si>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</si>
  <si>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</si>
  <si>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</si>
  <si>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</si>
  <si>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</si>
  <si>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</si>
  <si>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</si>
  <si>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</si>
  <si>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</si>
  <si>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</si>
  <si>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</si>
  <si>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</si>
  <si>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</si>
  <si>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</si>
  <si>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</si>
  <si>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</si>
  <si>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</si>
  <si>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</si>
  <si>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</si>
  <si>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</si>
  <si>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</si>
  <si>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</si>
  <si>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</si>
  <si>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</si>
  <si>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</si>
  <si>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</si>
  <si>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</si>
  <si>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</si>
  <si>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</si>
  <si>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</si>
  <si>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</si>
  <si>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</si>
  <si>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</si>
  <si>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</si>
  <si>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</si>
  <si>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</si>
  <si>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</si>
  <si>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</si>
  <si>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</si>
  <si>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</si>
  <si>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</si>
  <si>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</si>
  <si>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</si>
  <si>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</si>
  <si>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</si>
  <si>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</si>
  <si>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</si>
  <si>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</si>
  <si>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</si>
  <si>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</si>
  <si>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</si>
  <si>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FONDO 20.00</t>
  </si>
  <si>
    <t>DEB.BANCAMIGA</t>
  </si>
  <si>
    <t>CRED.BANCAMIGA</t>
  </si>
  <si>
    <t>INTERCAMBIO DE 5EUROS POR DOLAR</t>
  </si>
  <si>
    <t>FONDO 26.50</t>
  </si>
  <si>
    <t>SOBRANTE ESFALTANTEEN CAJA 5M</t>
  </si>
  <si>
    <t>FONDO 42.30 FALTANTE ES SOBRANTE CAJA04M</t>
  </si>
  <si>
    <t>FONDO 15.00</t>
  </si>
  <si>
    <t>INTERCAMBIO DE 5 EUROSPORDOLAR</t>
  </si>
  <si>
    <t>INTERCAMBIO DE 3EUROS POR DOLAR</t>
  </si>
  <si>
    <t>FONDO 26.00</t>
  </si>
  <si>
    <t>FONDO 37.00</t>
  </si>
  <si>
    <t>FONDO 58.50</t>
  </si>
  <si>
    <t>FONDO 11.50</t>
  </si>
  <si>
    <t>FONDO 20.50</t>
  </si>
  <si>
    <t>CUENTA NO COBRADA #0176 47.87 FALTANTE DE 4$</t>
  </si>
  <si>
    <t>FONDO31.00</t>
  </si>
  <si>
    <t>FONDO8.00</t>
  </si>
  <si>
    <t>CUENTA COBRADA MAS NO FACTURADA #6449</t>
  </si>
  <si>
    <t>14-2-22.</t>
  </si>
  <si>
    <t>R/F 11.50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</si>
</sst>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53131.869999999988</v>
      </c>
      <c r="C2" s="43">
        <f>MODELO!AH12</f>
        <v>26641.19</v>
      </c>
      <c r="D2" s="43">
        <f>EXQUISITECES!AH12</f>
        <v>9252.4000000000015</v>
      </c>
      <c r="E2" s="43">
        <f>HOYADA!AH12</f>
        <v>9067.9699999999993</v>
      </c>
      <c r="F2" s="43">
        <f>FARMASTOP!AH12</f>
        <v>1805.75</v>
      </c>
      <c r="G2" s="43">
        <f>BOCAS!AH12</f>
        <v>7686.8</v>
      </c>
      <c r="H2" s="43">
        <f>LAGUNETICA!AH12</f>
        <v>9956.17</v>
      </c>
      <c r="I2" s="43">
        <f>SANANTONIO!AH12</f>
        <v>0</v>
      </c>
      <c r="J2" s="43">
        <f>SUM(B2:I2)</f>
        <v>117542.15</v>
      </c>
    </row>
    <row r="3" spans="1:10" x14ac:dyDescent="0.25">
      <c r="A3" s="46" t="s">
        <v>0</v>
      </c>
      <c r="B3" s="43">
        <f>AUTOMERCADO!AH15</f>
        <v>488.69999999999993</v>
      </c>
      <c r="C3" s="43">
        <f>MODELO!AH15</f>
        <v>457.45</v>
      </c>
      <c r="D3" s="43">
        <f>EXQUISITECES!AH15</f>
        <v>180.5</v>
      </c>
      <c r="E3" s="43">
        <f>HOYADA!AH15</f>
        <v>487.40000000000003</v>
      </c>
      <c r="F3" s="43">
        <f>FARMASTOP!AH15</f>
        <v>105</v>
      </c>
      <c r="G3" s="43">
        <f>BOCAS!AH15</f>
        <v>323</v>
      </c>
      <c r="H3" s="43">
        <f>LAGUNETICA!AH15</f>
        <v>663.40000000000009</v>
      </c>
      <c r="I3" s="43">
        <f>SANANTONIO!AH15</f>
        <v>0</v>
      </c>
      <c r="J3" s="43">
        <f t="shared" ref="J3:J52" si="0">SUM(B3:I3)</f>
        <v>2705.45</v>
      </c>
    </row>
    <row r="4" spans="1:10" x14ac:dyDescent="0.25">
      <c r="A4" s="73" t="s">
        <v>20</v>
      </c>
      <c r="B4" s="43">
        <f>AUTOMERCADO!AH16</f>
        <v>5685</v>
      </c>
      <c r="C4" s="43">
        <f>MODELO!AH16</f>
        <v>2535</v>
      </c>
      <c r="D4" s="43">
        <f>EXQUISITECES!AH16</f>
        <v>1045</v>
      </c>
      <c r="E4" s="43">
        <f>HOYADA!AH16</f>
        <v>686</v>
      </c>
      <c r="F4" s="43">
        <f>FARMASTOP!AH16</f>
        <v>203</v>
      </c>
      <c r="G4" s="43">
        <f>BOCAS!AH16</f>
        <v>1067</v>
      </c>
      <c r="H4" s="43">
        <f>LAGUNETICA!AH16</f>
        <v>896</v>
      </c>
      <c r="I4" s="43">
        <f>SANANTONIO!AH16</f>
        <v>0</v>
      </c>
      <c r="J4" s="43">
        <f t="shared" si="0"/>
        <v>12117</v>
      </c>
    </row>
    <row r="5" spans="1:10" x14ac:dyDescent="0.25">
      <c r="A5" s="46" t="s">
        <v>27</v>
      </c>
      <c r="B5" s="43">
        <f>AUTOMERCADO!AH17</f>
        <v>25468.799999999999</v>
      </c>
      <c r="C5" s="43">
        <f>MODELO!AH17</f>
        <v>11356.800000000001</v>
      </c>
      <c r="D5" s="43">
        <f>EXQUISITECES!AH17</f>
        <v>4681.6000000000004</v>
      </c>
      <c r="E5" s="43">
        <f>HOYADA!AH17</f>
        <v>3073.28</v>
      </c>
      <c r="F5" s="43">
        <f>FARMASTOP!AH17</f>
        <v>909.44</v>
      </c>
      <c r="G5" s="43">
        <f>BOCAS!AH17</f>
        <v>4897.53</v>
      </c>
      <c r="H5" s="43">
        <f>LAGUNETICA!AH17</f>
        <v>4014.08</v>
      </c>
      <c r="I5" s="43">
        <f>SANANTONIO!AH17</f>
        <v>0</v>
      </c>
      <c r="J5" s="43">
        <f t="shared" si="0"/>
        <v>54401.53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5685</v>
      </c>
      <c r="C10" s="43">
        <f>MODELO!AH22</f>
        <v>2535</v>
      </c>
      <c r="D10" s="43">
        <f>EXQUISITECES!AH22</f>
        <v>1045</v>
      </c>
      <c r="E10" s="43">
        <f>HOYADA!AH22</f>
        <v>686</v>
      </c>
      <c r="F10" s="43">
        <f>FARMASTOP!AH22</f>
        <v>203</v>
      </c>
      <c r="G10" s="43">
        <f>BOCAS!AH22</f>
        <v>1067</v>
      </c>
      <c r="H10" s="43">
        <f>LAGUNETICA!AH22</f>
        <v>896</v>
      </c>
      <c r="I10" s="43">
        <f>SANANTONIO!AH22</f>
        <v>0</v>
      </c>
      <c r="J10" s="43">
        <f t="shared" si="0"/>
        <v>12117</v>
      </c>
    </row>
    <row r="11" spans="1:10" x14ac:dyDescent="0.25">
      <c r="A11" s="48" t="s">
        <v>26</v>
      </c>
      <c r="B11" s="43">
        <f>AUTOMERCADO!AH23</f>
        <v>25468.799999999999</v>
      </c>
      <c r="C11" s="43">
        <f>MODELO!AH23</f>
        <v>11356.800000000001</v>
      </c>
      <c r="D11" s="43">
        <f>EXQUISITECES!AH23</f>
        <v>4681.6000000000004</v>
      </c>
      <c r="E11" s="43">
        <f>HOYADA!AH23</f>
        <v>3073.28</v>
      </c>
      <c r="F11" s="43">
        <f>FARMASTOP!AH23</f>
        <v>909.44</v>
      </c>
      <c r="G11" s="43">
        <f>BOCAS!AH23</f>
        <v>4897.53</v>
      </c>
      <c r="H11" s="43">
        <f>LAGUNETICA!AH23</f>
        <v>4014.08</v>
      </c>
      <c r="I11" s="43">
        <f>SANANTONIO!AH23</f>
        <v>0</v>
      </c>
      <c r="J11" s="43">
        <f t="shared" si="0"/>
        <v>54401.53</v>
      </c>
    </row>
    <row r="12" spans="1:10" x14ac:dyDescent="0.25">
      <c r="A12" s="46" t="s">
        <v>28</v>
      </c>
      <c r="B12" s="43">
        <f>AUTOMERCADO!AH24</f>
        <v>3</v>
      </c>
      <c r="C12" s="43">
        <f>MODELO!AH24</f>
        <v>100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103</v>
      </c>
    </row>
    <row r="13" spans="1:10" x14ac:dyDescent="0.25">
      <c r="A13" s="46" t="s">
        <v>31</v>
      </c>
      <c r="B13" s="43">
        <f>AUTOMERCADO!AH25</f>
        <v>13.440000000000001</v>
      </c>
      <c r="C13" s="43">
        <f>MODELO!AH25</f>
        <v>448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461.44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3</v>
      </c>
      <c r="C18" s="43">
        <f>MODELO!AH30</f>
        <v>100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103</v>
      </c>
    </row>
    <row r="19" spans="1:10" x14ac:dyDescent="0.25">
      <c r="A19" s="48" t="s">
        <v>33</v>
      </c>
      <c r="B19" s="43">
        <f>AUTOMERCADO!AH31</f>
        <v>13.440000000000001</v>
      </c>
      <c r="C19" s="43">
        <f>MODELO!AH31</f>
        <v>448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461.44</v>
      </c>
    </row>
    <row r="20" spans="1:10" x14ac:dyDescent="0.25">
      <c r="A20" s="46" t="s">
        <v>34</v>
      </c>
      <c r="B20" s="43">
        <f>AUTOMERCADO!AH32</f>
        <v>565.09999999999991</v>
      </c>
      <c r="C20" s="43">
        <f>MODELO!AH32</f>
        <v>0</v>
      </c>
      <c r="D20" s="43">
        <f>EXQUISITECES!AH32</f>
        <v>13.81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60</v>
      </c>
      <c r="I20" s="43">
        <f>SANANTONIO!AH32</f>
        <v>0</v>
      </c>
      <c r="J20" s="43">
        <f t="shared" si="0"/>
        <v>638.90999999999985</v>
      </c>
    </row>
    <row r="21" spans="1:10" x14ac:dyDescent="0.25">
      <c r="A21" s="46" t="s">
        <v>35</v>
      </c>
      <c r="B21" s="43">
        <f>AUTOMERCADO!AH33</f>
        <v>2531.6480000000001</v>
      </c>
      <c r="C21" s="43">
        <f>MODELO!AH33</f>
        <v>0</v>
      </c>
      <c r="D21" s="43">
        <f>EXQUISITECES!AH33</f>
        <v>61.868800000000007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268.8</v>
      </c>
      <c r="I21" s="43">
        <f>SANANTONIO!AH33</f>
        <v>0</v>
      </c>
      <c r="J21" s="43">
        <f t="shared" si="0"/>
        <v>2862.3168000000005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565.09999999999991</v>
      </c>
      <c r="C26" s="43">
        <f>MODELO!AH38</f>
        <v>0</v>
      </c>
      <c r="D26" s="43">
        <f>EXQUISITECES!AH38</f>
        <v>13.81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60</v>
      </c>
      <c r="I26" s="43">
        <f>SANANTONIO!AH38</f>
        <v>0</v>
      </c>
      <c r="J26" s="43">
        <f t="shared" si="0"/>
        <v>638.90999999999985</v>
      </c>
    </row>
    <row r="27" spans="1:10" x14ac:dyDescent="0.25">
      <c r="A27" s="48" t="s">
        <v>42</v>
      </c>
      <c r="B27" s="43">
        <f>AUTOMERCADO!AH39</f>
        <v>2531.6480000000001</v>
      </c>
      <c r="C27" s="43">
        <f>MODELO!AH39</f>
        <v>0</v>
      </c>
      <c r="D27" s="43">
        <f>EXQUISITECES!AH39</f>
        <v>61.868800000000007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268.8</v>
      </c>
      <c r="I27" s="43">
        <f>SANANTONIO!AH39</f>
        <v>0</v>
      </c>
      <c r="J27" s="43">
        <f t="shared" si="0"/>
        <v>2862.3168000000005</v>
      </c>
    </row>
    <row r="28" spans="1:10" x14ac:dyDescent="0.25">
      <c r="A28" s="46" t="s">
        <v>43</v>
      </c>
      <c r="B28" s="43">
        <f>AUTOMERCADO!AH40</f>
        <v>559.68000000000006</v>
      </c>
      <c r="C28" s="43">
        <f>MODELO!AH40</f>
        <v>33.93</v>
      </c>
      <c r="D28" s="43">
        <f>EXQUISITECES!AH40</f>
        <v>32.93</v>
      </c>
      <c r="E28" s="43">
        <f>HOYADA!AH40</f>
        <v>28.860000000000003</v>
      </c>
      <c r="F28" s="43">
        <f>FARMASTOP!AH40</f>
        <v>0</v>
      </c>
      <c r="G28" s="43">
        <f>BOCAS!AH40</f>
        <v>21</v>
      </c>
      <c r="H28" s="43">
        <f>LAGUNETICA!AH40</f>
        <v>37.480000000000004</v>
      </c>
      <c r="I28" s="43">
        <f>SANANTONIO!AH40</f>
        <v>0</v>
      </c>
      <c r="J28" s="43">
        <f t="shared" si="0"/>
        <v>713.88</v>
      </c>
    </row>
    <row r="29" spans="1:10" x14ac:dyDescent="0.25">
      <c r="A29" s="46" t="s">
        <v>44</v>
      </c>
      <c r="B29" s="43">
        <f>AUTOMERCADO!AH41</f>
        <v>2507.3664000000003</v>
      </c>
      <c r="C29" s="43">
        <f>MODELO!AH41</f>
        <v>152.00640000000004</v>
      </c>
      <c r="D29" s="43">
        <f>EXQUISITECES!AH41</f>
        <v>147.52640000000002</v>
      </c>
      <c r="E29" s="43">
        <f>HOYADA!AH41</f>
        <v>129.29280000000003</v>
      </c>
      <c r="F29" s="43">
        <f>FARMASTOP!AH41</f>
        <v>0</v>
      </c>
      <c r="G29" s="43">
        <f>BOCAS!AH41</f>
        <v>96.39</v>
      </c>
      <c r="H29" s="43">
        <f>LAGUNETICA!AH41</f>
        <v>167.91040000000001</v>
      </c>
      <c r="I29" s="43">
        <f>SANANTONIO!AH41</f>
        <v>0</v>
      </c>
      <c r="J29" s="43">
        <f t="shared" si="0"/>
        <v>3200.492400000001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559.68000000000006</v>
      </c>
      <c r="C34" s="43">
        <f>MODELO!AH46</f>
        <v>33.93</v>
      </c>
      <c r="D34" s="43">
        <f>EXQUISITECES!AH46</f>
        <v>32.93</v>
      </c>
      <c r="E34" s="43">
        <f>HOYADA!AH46</f>
        <v>28.860000000000003</v>
      </c>
      <c r="F34" s="43">
        <f>FARMASTOP!AH46</f>
        <v>0</v>
      </c>
      <c r="G34" s="43">
        <f>BOCAS!AH46</f>
        <v>21</v>
      </c>
      <c r="H34" s="43">
        <f>LAGUNETICA!AH46</f>
        <v>37.480000000000004</v>
      </c>
      <c r="I34" s="43">
        <f>SANANTONIO!AH46</f>
        <v>0</v>
      </c>
      <c r="J34" s="43">
        <f t="shared" si="0"/>
        <v>713.88</v>
      </c>
    </row>
    <row r="35" spans="1:10" x14ac:dyDescent="0.25">
      <c r="A35" s="48" t="s">
        <v>48</v>
      </c>
      <c r="B35" s="43">
        <f>AUTOMERCADO!AH47</f>
        <v>2507.3664000000003</v>
      </c>
      <c r="C35" s="43">
        <f>MODELO!AH47</f>
        <v>152.00640000000004</v>
      </c>
      <c r="D35" s="43">
        <f>EXQUISITECES!AH47</f>
        <v>147.52640000000002</v>
      </c>
      <c r="E35" s="43">
        <f>HOYADA!AH47</f>
        <v>129.29280000000003</v>
      </c>
      <c r="F35" s="43">
        <f>FARMASTOP!AH47</f>
        <v>0</v>
      </c>
      <c r="G35" s="43">
        <f>BOCAS!AH47</f>
        <v>96.39</v>
      </c>
      <c r="H35" s="43">
        <f>LAGUNETICA!AH47</f>
        <v>167.91040000000001</v>
      </c>
      <c r="I35" s="43">
        <f>SANANTONIO!AH47</f>
        <v>0</v>
      </c>
      <c r="J35" s="43">
        <f t="shared" si="0"/>
        <v>3200.492400000001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15672.74</v>
      </c>
      <c r="C37" s="43">
        <f>MODELO!AH49</f>
        <v>8035.79</v>
      </c>
      <c r="D37" s="43">
        <f>EXQUISITECES!AH49</f>
        <v>2651.3999999999996</v>
      </c>
      <c r="E37" s="43">
        <f>HOYADA!AH49</f>
        <v>2520.66</v>
      </c>
      <c r="F37" s="43">
        <f>FARMASTOP!AH49</f>
        <v>737.29</v>
      </c>
      <c r="G37" s="43">
        <f>BOCAS!AH49</f>
        <v>2059.2399999999998</v>
      </c>
      <c r="H37" s="43">
        <f>LAGUNETICA!AH49</f>
        <v>0</v>
      </c>
      <c r="I37" s="43">
        <f>SANANTONIO!AH49</f>
        <v>0</v>
      </c>
      <c r="J37" s="43">
        <f t="shared" si="0"/>
        <v>31677.120000000003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790.19</v>
      </c>
      <c r="C39" s="43">
        <f>MODELO!AH51</f>
        <v>3439.78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4229.97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2727.49</v>
      </c>
      <c r="I40" s="43">
        <f>SANANTONIO!AH52</f>
        <v>0</v>
      </c>
      <c r="J40" s="43">
        <f t="shared" si="0"/>
        <v>2727.49</v>
      </c>
    </row>
    <row r="41" spans="1:10" x14ac:dyDescent="0.25">
      <c r="A41" s="74" t="s">
        <v>18</v>
      </c>
      <c r="B41" s="43">
        <f>AUTOMERCADO!AH53</f>
        <v>4354.84</v>
      </c>
      <c r="C41" s="43">
        <f>MODELO!AH53</f>
        <v>2435.9</v>
      </c>
      <c r="D41" s="43">
        <f>EXQUISITECES!AH53</f>
        <v>1548.64</v>
      </c>
      <c r="E41" s="43">
        <f>HOYADA!AH53</f>
        <v>2828.38</v>
      </c>
      <c r="F41" s="43">
        <f>FARMASTOP!AH53</f>
        <v>60.57</v>
      </c>
      <c r="G41" s="43">
        <f>BOCAS!AH53</f>
        <v>319.08</v>
      </c>
      <c r="H41" s="43">
        <f>LAGUNETICA!AH53</f>
        <v>2034.79</v>
      </c>
      <c r="I41" s="43">
        <f>SANANTONIO!AH53</f>
        <v>0</v>
      </c>
      <c r="J41" s="43">
        <f t="shared" si="0"/>
        <v>13582.199999999997</v>
      </c>
    </row>
    <row r="42" spans="1:10" x14ac:dyDescent="0.25">
      <c r="A42" s="74" t="s">
        <v>114</v>
      </c>
      <c r="B42" s="43">
        <f>AUTOMERCADO!AH54</f>
        <v>70.7</v>
      </c>
      <c r="C42" s="43">
        <f>MODELO!AH54</f>
        <v>95.29</v>
      </c>
      <c r="D42" s="43">
        <f>EXQUISITECES!AH54</f>
        <v>27.54</v>
      </c>
      <c r="E42" s="43">
        <f>HOYADA!AH54</f>
        <v>0</v>
      </c>
      <c r="F42" s="43">
        <f>FARMASTOP!AH54</f>
        <v>0</v>
      </c>
      <c r="G42" s="43">
        <f>BOCAS!AH54</f>
        <v>7.5</v>
      </c>
      <c r="H42" s="43">
        <f>LAGUNETICA!AH54</f>
        <v>0</v>
      </c>
      <c r="I42" s="43">
        <f>SANANTONIO!AH54</f>
        <v>0</v>
      </c>
      <c r="J42" s="43">
        <f t="shared" si="0"/>
        <v>201.03</v>
      </c>
    </row>
    <row r="43" spans="1:10" x14ac:dyDescent="0.25">
      <c r="A43" s="74" t="s">
        <v>52</v>
      </c>
      <c r="B43" s="43">
        <f>AUTOMERCADO!AH55</f>
        <v>1298.5100000000002</v>
      </c>
      <c r="C43" s="43">
        <f>MODELO!AH55</f>
        <v>288.08</v>
      </c>
      <c r="D43" s="43">
        <f>EXQUISITECES!AH55</f>
        <v>0</v>
      </c>
      <c r="E43" s="43">
        <f>HOYADA!AH55</f>
        <v>31.130000000000003</v>
      </c>
      <c r="F43" s="43">
        <f>FARMASTOP!AH55</f>
        <v>45.97</v>
      </c>
      <c r="G43" s="43">
        <f>BOCAS!AH55</f>
        <v>39.24</v>
      </c>
      <c r="H43" s="43">
        <f>LAGUNETICA!AH55</f>
        <v>0</v>
      </c>
      <c r="I43" s="43">
        <f>SANANTONIO!AH55</f>
        <v>0</v>
      </c>
      <c r="J43" s="43">
        <f t="shared" si="0"/>
        <v>1702.9300000000003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56.959999999999994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56.959999999999994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106.12</v>
      </c>
      <c r="I47" s="43">
        <f>SANANTONIO!AH59</f>
        <v>0</v>
      </c>
      <c r="J47" s="43">
        <f t="shared" si="0"/>
        <v>106.12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105.8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105.8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53302.734400000001</v>
      </c>
      <c r="C52" s="75">
        <f>MODELO!AH64</f>
        <v>26766.056400000001</v>
      </c>
      <c r="D52" s="75">
        <f>EXQUISITECES!AH64</f>
        <v>9299.0752000000011</v>
      </c>
      <c r="E52" s="75">
        <f>HOYADA!AH64</f>
        <v>9070.1428000000014</v>
      </c>
      <c r="F52" s="75">
        <f>FARMASTOP!AH64</f>
        <v>1858.27</v>
      </c>
      <c r="G52" s="75">
        <f>BOCAS!AH64</f>
        <v>7741.98</v>
      </c>
      <c r="H52" s="75">
        <f>LAGUNETICA!AH64</f>
        <v>9982.5903999999991</v>
      </c>
      <c r="I52" s="75">
        <f>SANANTONIO!AH64</f>
        <v>0</v>
      </c>
      <c r="J52" s="75">
        <f t="shared" si="0"/>
        <v>118020.84920000001</v>
      </c>
    </row>
    <row r="53" spans="1:10" x14ac:dyDescent="0.25">
      <c r="A53" s="56" t="s">
        <v>3</v>
      </c>
      <c r="B53" s="43">
        <f>B2</f>
        <v>53131.869999999988</v>
      </c>
      <c r="C53" s="43">
        <f t="shared" ref="C53:I53" si="1">C2</f>
        <v>26641.19</v>
      </c>
      <c r="D53" s="43">
        <f t="shared" si="1"/>
        <v>9252.4000000000015</v>
      </c>
      <c r="E53" s="43">
        <f t="shared" si="1"/>
        <v>9067.9699999999993</v>
      </c>
      <c r="F53" s="43">
        <f t="shared" si="1"/>
        <v>1805.75</v>
      </c>
      <c r="G53" s="43">
        <f t="shared" si="1"/>
        <v>7686.8</v>
      </c>
      <c r="H53" s="43">
        <f t="shared" si="1"/>
        <v>9956.17</v>
      </c>
      <c r="I53" s="43">
        <f t="shared" si="1"/>
        <v>0</v>
      </c>
      <c r="J53" s="43">
        <f>J2</f>
        <v>117542.15</v>
      </c>
    </row>
    <row r="54" spans="1:10" x14ac:dyDescent="0.25">
      <c r="A54" s="58" t="s">
        <v>95</v>
      </c>
      <c r="B54" s="43">
        <f>+B52-B53</f>
        <v>170.86440000001312</v>
      </c>
      <c r="C54" s="43">
        <f t="shared" ref="C54:I54" si="2">+C52-C53</f>
        <v>124.86640000000261</v>
      </c>
      <c r="D54" s="43">
        <f t="shared" si="2"/>
        <v>46.675199999999677</v>
      </c>
      <c r="E54" s="43">
        <f t="shared" si="2"/>
        <v>2.1728000000020984</v>
      </c>
      <c r="F54" s="43">
        <f t="shared" si="2"/>
        <v>52.519999999999982</v>
      </c>
      <c r="G54" s="43">
        <f t="shared" si="2"/>
        <v>55.179999999999382</v>
      </c>
      <c r="H54" s="43">
        <f t="shared" si="2"/>
        <v>26.420399999999063</v>
      </c>
      <c r="I54" s="43">
        <f t="shared" si="2"/>
        <v>0</v>
      </c>
      <c r="J54" s="43">
        <f>+J52-J53</f>
        <v>478.6992000000173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zoomScale="95" zoomScaleNormal="95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K57" sqref="AK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66</v>
      </c>
      <c r="O11" s="5" t="s">
        <v>68</v>
      </c>
      <c r="P11" s="5" t="s">
        <v>75</v>
      </c>
      <c r="Q11" s="5" t="s">
        <v>76</v>
      </c>
      <c r="R11" s="5" t="s">
        <v>79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1357.63</v>
      </c>
      <c r="C12" s="26">
        <v>5229.71</v>
      </c>
      <c r="D12" s="26">
        <v>3097.82</v>
      </c>
      <c r="E12" s="26">
        <v>3433.53</v>
      </c>
      <c r="F12" s="26">
        <v>3530.51</v>
      </c>
      <c r="G12" s="26">
        <v>4288.78</v>
      </c>
      <c r="H12" s="26">
        <v>2853.81</v>
      </c>
      <c r="I12" s="26">
        <v>4520.1499999999996</v>
      </c>
      <c r="J12" s="26">
        <v>2283.31</v>
      </c>
      <c r="K12" s="26">
        <v>5309.25</v>
      </c>
      <c r="L12" s="26">
        <v>2136.7399999999998</v>
      </c>
      <c r="M12" s="26">
        <v>5747.96</v>
      </c>
      <c r="N12" s="26">
        <v>3482.59</v>
      </c>
      <c r="O12" s="26">
        <v>1675.09</v>
      </c>
      <c r="P12" s="26">
        <v>456.27</v>
      </c>
      <c r="Q12" s="26">
        <v>1137.58</v>
      </c>
      <c r="R12" s="26">
        <v>2591.14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53131.869999999988</v>
      </c>
      <c r="AI12" s="26">
        <v>53109.46</v>
      </c>
      <c r="AJ12" s="69">
        <f>+AI12-AH12</f>
        <v>-22.409999999988941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48.7</v>
      </c>
      <c r="D15" s="23"/>
      <c r="E15" s="23"/>
      <c r="F15" s="23">
        <v>37.5</v>
      </c>
      <c r="G15" s="23"/>
      <c r="H15" s="23">
        <v>76.5</v>
      </c>
      <c r="I15" s="23">
        <v>23</v>
      </c>
      <c r="J15" s="23">
        <v>7.2</v>
      </c>
      <c r="K15" s="23">
        <v>53.2</v>
      </c>
      <c r="L15" s="23"/>
      <c r="M15" s="23">
        <v>8</v>
      </c>
      <c r="N15" s="23">
        <v>8</v>
      </c>
      <c r="O15" s="23">
        <v>16.2</v>
      </c>
      <c r="P15" s="23"/>
      <c r="Q15" s="23">
        <v>20.5</v>
      </c>
      <c r="R15" s="23">
        <v>189.9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488.69999999999993</v>
      </c>
    </row>
    <row r="16" spans="1:36" s="32" customFormat="1" x14ac:dyDescent="0.25">
      <c r="A16" s="30" t="s">
        <v>20</v>
      </c>
      <c r="B16" s="31">
        <v>191</v>
      </c>
      <c r="C16" s="31">
        <v>677</v>
      </c>
      <c r="D16" s="31">
        <v>347</v>
      </c>
      <c r="E16" s="31">
        <v>271</v>
      </c>
      <c r="F16" s="31">
        <v>328</v>
      </c>
      <c r="G16" s="31">
        <v>252</v>
      </c>
      <c r="H16" s="31">
        <v>263</v>
      </c>
      <c r="I16" s="31">
        <v>323</v>
      </c>
      <c r="J16" s="31">
        <v>330</v>
      </c>
      <c r="K16" s="31">
        <v>659</v>
      </c>
      <c r="L16" s="31">
        <v>328</v>
      </c>
      <c r="M16" s="31">
        <v>694</v>
      </c>
      <c r="N16" s="31">
        <v>388</v>
      </c>
      <c r="O16" s="31">
        <v>155</v>
      </c>
      <c r="P16" s="31">
        <v>59</v>
      </c>
      <c r="Q16" s="31">
        <v>78</v>
      </c>
      <c r="R16" s="31">
        <v>342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5685</v>
      </c>
      <c r="AJ16" s="70"/>
    </row>
    <row r="17" spans="1:36" s="47" customFormat="1" x14ac:dyDescent="0.25">
      <c r="A17" s="46" t="s">
        <v>27</v>
      </c>
      <c r="B17" s="22">
        <f>B16*$B$8</f>
        <v>855.68000000000006</v>
      </c>
      <c r="C17" s="22">
        <f>C16*$B$8</f>
        <v>3032.9600000000005</v>
      </c>
      <c r="D17" s="22">
        <f t="shared" ref="D17:L17" si="2">D16*$B$8</f>
        <v>1554.5600000000002</v>
      </c>
      <c r="E17" s="22">
        <f t="shared" si="2"/>
        <v>1214.0800000000002</v>
      </c>
      <c r="F17" s="22">
        <f t="shared" si="2"/>
        <v>1469.44</v>
      </c>
      <c r="G17" s="22">
        <f t="shared" si="2"/>
        <v>1128.96</v>
      </c>
      <c r="H17" s="22">
        <f t="shared" si="2"/>
        <v>1178.24</v>
      </c>
      <c r="I17" s="22">
        <f t="shared" si="2"/>
        <v>1447.0400000000002</v>
      </c>
      <c r="J17" s="22">
        <f t="shared" si="2"/>
        <v>1478.4</v>
      </c>
      <c r="K17" s="22">
        <f t="shared" si="2"/>
        <v>2952.32</v>
      </c>
      <c r="L17" s="22">
        <f t="shared" si="2"/>
        <v>1469.44</v>
      </c>
      <c r="M17" s="22">
        <f t="shared" ref="M17:R17" si="3">M16*$B$8</f>
        <v>3109.1200000000003</v>
      </c>
      <c r="N17" s="22">
        <f t="shared" si="3"/>
        <v>1738.2400000000002</v>
      </c>
      <c r="O17" s="22">
        <f t="shared" si="3"/>
        <v>694.40000000000009</v>
      </c>
      <c r="P17" s="22">
        <f t="shared" si="3"/>
        <v>264.32000000000005</v>
      </c>
      <c r="Q17" s="22">
        <f t="shared" si="3"/>
        <v>349.44000000000005</v>
      </c>
      <c r="R17" s="22">
        <f t="shared" si="3"/>
        <v>1532.16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25468.799999999999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191</v>
      </c>
      <c r="C22" s="20">
        <f t="shared" ref="C22:L22" si="11">+C16+C18+C20</f>
        <v>677</v>
      </c>
      <c r="D22" s="20">
        <f t="shared" si="11"/>
        <v>347</v>
      </c>
      <c r="E22" s="20">
        <f t="shared" si="11"/>
        <v>271</v>
      </c>
      <c r="F22" s="20">
        <f t="shared" si="11"/>
        <v>328</v>
      </c>
      <c r="G22" s="20">
        <f t="shared" si="11"/>
        <v>252</v>
      </c>
      <c r="H22" s="20">
        <f t="shared" si="11"/>
        <v>263</v>
      </c>
      <c r="I22" s="20">
        <f t="shared" si="11"/>
        <v>323</v>
      </c>
      <c r="J22" s="20">
        <f t="shared" si="11"/>
        <v>330</v>
      </c>
      <c r="K22" s="20">
        <f t="shared" si="11"/>
        <v>659</v>
      </c>
      <c r="L22" s="20">
        <f t="shared" si="11"/>
        <v>328</v>
      </c>
      <c r="M22" s="20">
        <f t="shared" ref="M22:S22" si="12">+M16+M18+M20</f>
        <v>694</v>
      </c>
      <c r="N22" s="20">
        <f t="shared" si="12"/>
        <v>388</v>
      </c>
      <c r="O22" s="20">
        <f t="shared" si="12"/>
        <v>155</v>
      </c>
      <c r="P22" s="20">
        <f t="shared" si="12"/>
        <v>59</v>
      </c>
      <c r="Q22" s="20">
        <f t="shared" si="12"/>
        <v>78</v>
      </c>
      <c r="R22" s="20">
        <f t="shared" si="12"/>
        <v>342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5685</v>
      </c>
    </row>
    <row r="23" spans="1:36" s="47" customFormat="1" x14ac:dyDescent="0.25">
      <c r="A23" s="48" t="s">
        <v>26</v>
      </c>
      <c r="B23" s="19">
        <f>+B17+B19+B21</f>
        <v>855.68000000000006</v>
      </c>
      <c r="C23" s="19">
        <f t="shared" ref="C23:L23" si="14">+C17+C19+C21</f>
        <v>3032.9600000000005</v>
      </c>
      <c r="D23" s="19">
        <f t="shared" si="14"/>
        <v>1554.5600000000002</v>
      </c>
      <c r="E23" s="19">
        <f t="shared" si="14"/>
        <v>1214.0800000000002</v>
      </c>
      <c r="F23" s="19">
        <f t="shared" si="14"/>
        <v>1469.44</v>
      </c>
      <c r="G23" s="19">
        <f t="shared" si="14"/>
        <v>1128.96</v>
      </c>
      <c r="H23" s="19">
        <f t="shared" si="14"/>
        <v>1178.24</v>
      </c>
      <c r="I23" s="19">
        <f t="shared" si="14"/>
        <v>1447.0400000000002</v>
      </c>
      <c r="J23" s="19">
        <f t="shared" si="14"/>
        <v>1478.4</v>
      </c>
      <c r="K23" s="19">
        <f t="shared" si="14"/>
        <v>2952.32</v>
      </c>
      <c r="L23" s="19">
        <f t="shared" si="14"/>
        <v>1469.44</v>
      </c>
      <c r="M23" s="19">
        <f t="shared" ref="M23:S23" si="15">+M17+M19+M21</f>
        <v>3109.1200000000003</v>
      </c>
      <c r="N23" s="19">
        <f t="shared" si="15"/>
        <v>1738.2400000000002</v>
      </c>
      <c r="O23" s="19">
        <f t="shared" si="15"/>
        <v>694.40000000000009</v>
      </c>
      <c r="P23" s="19">
        <f t="shared" si="15"/>
        <v>264.32000000000005</v>
      </c>
      <c r="Q23" s="19">
        <f t="shared" si="15"/>
        <v>349.44000000000005</v>
      </c>
      <c r="R23" s="19">
        <f t="shared" si="15"/>
        <v>1532.16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25468.799999999999</v>
      </c>
    </row>
    <row r="24" spans="1:36" x14ac:dyDescent="0.25">
      <c r="A24" s="13" t="s">
        <v>28</v>
      </c>
      <c r="B24" s="34"/>
      <c r="C24" s="34"/>
      <c r="D24" s="34"/>
      <c r="E24" s="34">
        <v>3</v>
      </c>
      <c r="F24" s="34"/>
      <c r="G24" s="34"/>
      <c r="H24" s="34"/>
      <c r="I24" s="34"/>
      <c r="J24" s="34"/>
      <c r="K24" s="34"/>
      <c r="L24" s="34">
        <v>0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3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13.440000000000001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13.440000000000001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3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3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13.440000000000001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13.440000000000001</v>
      </c>
    </row>
    <row r="32" spans="1:36" x14ac:dyDescent="0.25">
      <c r="A32" s="13" t="s">
        <v>34</v>
      </c>
      <c r="B32" s="36"/>
      <c r="C32" s="36">
        <v>45</v>
      </c>
      <c r="D32" s="36"/>
      <c r="E32" s="36"/>
      <c r="F32" s="36"/>
      <c r="G32" s="36">
        <v>213.39</v>
      </c>
      <c r="H32" s="36"/>
      <c r="I32" s="36"/>
      <c r="J32" s="36"/>
      <c r="K32" s="36"/>
      <c r="L32" s="36">
        <v>24.75</v>
      </c>
      <c r="M32" s="37">
        <v>281.95999999999998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565.09999999999991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201.60000000000002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955.98720000000003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110.88000000000001</v>
      </c>
      <c r="M33" s="22">
        <f t="shared" ref="M33:R33" si="31">M32*$B$8</f>
        <v>1263.1808000000001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2531.6480000000001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45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213.39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24.75</v>
      </c>
      <c r="M38" s="20">
        <f t="shared" ref="M38:S38" si="40">+M32+M34+M36</f>
        <v>281.95999999999998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565.09999999999991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201.60000000000002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955.98720000000003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110.88000000000001</v>
      </c>
      <c r="M39" s="19">
        <f t="shared" ref="M39:S39" si="43">+M33+M35+M37</f>
        <v>1263.1808000000001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2531.6480000000001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77.62</v>
      </c>
      <c r="H40" s="36">
        <v>61.85</v>
      </c>
      <c r="I40" s="36">
        <v>70.69</v>
      </c>
      <c r="J40" s="36">
        <v>12.74</v>
      </c>
      <c r="K40" s="36"/>
      <c r="L40" s="36"/>
      <c r="M40" s="36">
        <v>58.9</v>
      </c>
      <c r="N40" s="36">
        <v>202.06</v>
      </c>
      <c r="O40" s="36">
        <v>75.819999999999993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559.68000000000006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347.73760000000004</v>
      </c>
      <c r="H41" s="22">
        <f t="shared" si="45"/>
        <v>277.08800000000002</v>
      </c>
      <c r="I41" s="22">
        <f t="shared" si="45"/>
        <v>316.69120000000004</v>
      </c>
      <c r="J41" s="22">
        <f t="shared" si="45"/>
        <v>57.075200000000009</v>
      </c>
      <c r="K41" s="22">
        <f t="shared" si="45"/>
        <v>0</v>
      </c>
      <c r="L41" s="22">
        <f t="shared" si="45"/>
        <v>0</v>
      </c>
      <c r="M41" s="22">
        <f t="shared" ref="M41:R41" si="46">M40*$B$8</f>
        <v>263.87200000000001</v>
      </c>
      <c r="N41" s="22">
        <f t="shared" si="46"/>
        <v>905.22880000000009</v>
      </c>
      <c r="O41" s="22">
        <f t="shared" si="46"/>
        <v>339.67360000000002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2507.3664000000003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77.62</v>
      </c>
      <c r="H46" s="20">
        <f t="shared" si="54"/>
        <v>61.85</v>
      </c>
      <c r="I46" s="20">
        <f t="shared" si="54"/>
        <v>70.69</v>
      </c>
      <c r="J46" s="20">
        <f t="shared" si="54"/>
        <v>12.74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58.9</v>
      </c>
      <c r="N46" s="20">
        <f t="shared" si="55"/>
        <v>202.06</v>
      </c>
      <c r="O46" s="20">
        <f t="shared" si="55"/>
        <v>75.819999999999993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559.68000000000006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347.73760000000004</v>
      </c>
      <c r="H47" s="19">
        <f t="shared" si="57"/>
        <v>277.08800000000002</v>
      </c>
      <c r="I47" s="19">
        <f t="shared" si="57"/>
        <v>316.69120000000004</v>
      </c>
      <c r="J47" s="19">
        <f t="shared" si="57"/>
        <v>57.075200000000009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263.87200000000001</v>
      </c>
      <c r="N47" s="19">
        <f t="shared" si="58"/>
        <v>905.22880000000009</v>
      </c>
      <c r="O47" s="19">
        <f t="shared" si="58"/>
        <v>339.67360000000002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2507.3664000000003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388.5</v>
      </c>
      <c r="C49" s="44">
        <v>1530.17</v>
      </c>
      <c r="D49" s="44">
        <v>951.09</v>
      </c>
      <c r="E49" s="44">
        <v>1390.94</v>
      </c>
      <c r="F49" s="44">
        <v>1187.4100000000001</v>
      </c>
      <c r="G49" s="44">
        <v>947.4</v>
      </c>
      <c r="H49" s="44">
        <v>1107.3399999999999</v>
      </c>
      <c r="I49" s="44">
        <v>1198.72</v>
      </c>
      <c r="J49" s="44">
        <v>731.21</v>
      </c>
      <c r="K49" s="44">
        <v>2108.2800000000002</v>
      </c>
      <c r="L49" s="44">
        <v>589.78</v>
      </c>
      <c r="M49" s="45">
        <v>1112.77</v>
      </c>
      <c r="N49" s="45">
        <v>823.91</v>
      </c>
      <c r="O49" s="45">
        <v>626.98</v>
      </c>
      <c r="P49" s="45">
        <v>184.68</v>
      </c>
      <c r="Q49" s="45">
        <v>793.56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15672.74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>
        <v>790.19</v>
      </c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790.19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157.93</v>
      </c>
      <c r="C53" s="44">
        <v>281.91000000000003</v>
      </c>
      <c r="D53" s="44">
        <v>371.03</v>
      </c>
      <c r="E53" s="44">
        <v>833.41</v>
      </c>
      <c r="F53" s="44">
        <v>493.41</v>
      </c>
      <c r="G53" s="44">
        <v>930.08</v>
      </c>
      <c r="H53" s="44">
        <v>193.04</v>
      </c>
      <c r="I53" s="44">
        <v>1019.78</v>
      </c>
      <c r="J53" s="44"/>
      <c r="K53" s="44"/>
      <c r="L53" s="44"/>
      <c r="M53" s="45"/>
      <c r="N53" s="45"/>
      <c r="O53" s="45"/>
      <c r="P53" s="45"/>
      <c r="Q53" s="45"/>
      <c r="R53" s="45">
        <v>74.25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4354.84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70.7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70.7</v>
      </c>
    </row>
    <row r="55" spans="1:34" x14ac:dyDescent="0.25">
      <c r="A55" s="17" t="s">
        <v>52</v>
      </c>
      <c r="B55" s="44"/>
      <c r="C55" s="44">
        <v>33.07</v>
      </c>
      <c r="D55" s="44">
        <v>280.92</v>
      </c>
      <c r="E55" s="44"/>
      <c r="F55" s="44">
        <v>273.3</v>
      </c>
      <c r="G55" s="44"/>
      <c r="H55" s="44">
        <v>22.99</v>
      </c>
      <c r="I55" s="44">
        <v>517.6</v>
      </c>
      <c r="J55" s="44">
        <v>11.2</v>
      </c>
      <c r="K55" s="44">
        <v>133.43</v>
      </c>
      <c r="L55" s="44"/>
      <c r="M55" s="45"/>
      <c r="N55" s="45">
        <v>9.32</v>
      </c>
      <c r="O55" s="45"/>
      <c r="P55" s="45">
        <v>16.68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1298.5100000000002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>
        <v>105.8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105.8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1402.1100000000001</v>
      </c>
      <c r="C64" s="53">
        <f t="shared" ref="C64:AG64" si="61">+C15+C23+C31+C39+C47+C48+C49+C50+C51+C52+C53+C54+C55+C56+C57+C58+C59+C60+C61+C62+C63</f>
        <v>5234.21</v>
      </c>
      <c r="D64" s="53">
        <f t="shared" si="61"/>
        <v>3157.6000000000004</v>
      </c>
      <c r="E64" s="53">
        <f t="shared" si="61"/>
        <v>3451.87</v>
      </c>
      <c r="F64" s="53">
        <f t="shared" si="61"/>
        <v>3531.76</v>
      </c>
      <c r="G64" s="53">
        <f t="shared" si="61"/>
        <v>4310.1648000000005</v>
      </c>
      <c r="H64" s="53">
        <f t="shared" si="61"/>
        <v>2855.1979999999994</v>
      </c>
      <c r="I64" s="53">
        <f t="shared" si="61"/>
        <v>4522.8312000000005</v>
      </c>
      <c r="J64" s="53">
        <f t="shared" si="61"/>
        <v>2285.0852</v>
      </c>
      <c r="K64" s="53">
        <f t="shared" si="61"/>
        <v>5247.2300000000005</v>
      </c>
      <c r="L64" s="53">
        <f t="shared" si="61"/>
        <v>2170.1000000000004</v>
      </c>
      <c r="M64" s="53">
        <f t="shared" si="61"/>
        <v>5756.9428000000007</v>
      </c>
      <c r="N64" s="53">
        <f t="shared" si="61"/>
        <v>3484.6988000000006</v>
      </c>
      <c r="O64" s="53">
        <f t="shared" si="61"/>
        <v>1677.2536000000002</v>
      </c>
      <c r="P64" s="53">
        <f t="shared" si="61"/>
        <v>465.68000000000006</v>
      </c>
      <c r="Q64" s="53">
        <f t="shared" si="61"/>
        <v>1163.5</v>
      </c>
      <c r="R64" s="53">
        <f t="shared" si="61"/>
        <v>2586.5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53302.734400000001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12 D</v>
      </c>
      <c r="Q66" s="55" t="str">
        <f t="shared" si="62"/>
        <v>CAJA 12 N</v>
      </c>
      <c r="R66" s="55" t="str">
        <f t="shared" si="62"/>
        <v>CAJA 14 D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1357.63</v>
      </c>
      <c r="C67" s="57">
        <f t="shared" ref="C67:L67" si="63">C12</f>
        <v>5229.71</v>
      </c>
      <c r="D67" s="57">
        <f t="shared" si="63"/>
        <v>3097.82</v>
      </c>
      <c r="E67" s="57">
        <f t="shared" si="63"/>
        <v>3433.53</v>
      </c>
      <c r="F67" s="57">
        <f t="shared" si="63"/>
        <v>3530.51</v>
      </c>
      <c r="G67" s="57">
        <f t="shared" si="63"/>
        <v>4288.78</v>
      </c>
      <c r="H67" s="57">
        <f t="shared" si="63"/>
        <v>2853.81</v>
      </c>
      <c r="I67" s="57">
        <f t="shared" si="63"/>
        <v>4520.1499999999996</v>
      </c>
      <c r="J67" s="57">
        <f t="shared" si="63"/>
        <v>2283.31</v>
      </c>
      <c r="K67" s="57">
        <f t="shared" si="63"/>
        <v>5309.25</v>
      </c>
      <c r="L67" s="57">
        <f t="shared" si="63"/>
        <v>2136.7399999999998</v>
      </c>
      <c r="M67" s="57">
        <f t="shared" ref="M67:AG67" si="64">M12</f>
        <v>5747.96</v>
      </c>
      <c r="N67" s="57">
        <f t="shared" si="64"/>
        <v>3482.59</v>
      </c>
      <c r="O67" s="57">
        <f t="shared" si="64"/>
        <v>1675.09</v>
      </c>
      <c r="P67" s="57">
        <f t="shared" si="64"/>
        <v>456.27</v>
      </c>
      <c r="Q67" s="57">
        <f t="shared" si="64"/>
        <v>1137.58</v>
      </c>
      <c r="R67" s="57">
        <f t="shared" si="64"/>
        <v>2591.14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53131.869999999988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1357.63</v>
      </c>
      <c r="C69" s="59">
        <f t="shared" ref="C69:L69" si="67">+C67+C68</f>
        <v>5229.71</v>
      </c>
      <c r="D69" s="59">
        <f t="shared" si="67"/>
        <v>3097.82</v>
      </c>
      <c r="E69" s="59">
        <f t="shared" si="67"/>
        <v>3433.53</v>
      </c>
      <c r="F69" s="59">
        <f t="shared" si="67"/>
        <v>3530.51</v>
      </c>
      <c r="G69" s="59">
        <f t="shared" si="67"/>
        <v>4288.78</v>
      </c>
      <c r="H69" s="59">
        <f t="shared" si="67"/>
        <v>2853.81</v>
      </c>
      <c r="I69" s="59">
        <f t="shared" si="67"/>
        <v>4520.1499999999996</v>
      </c>
      <c r="J69" s="59">
        <f t="shared" si="67"/>
        <v>2283.31</v>
      </c>
      <c r="K69" s="59">
        <f t="shared" si="67"/>
        <v>5309.25</v>
      </c>
      <c r="L69" s="59">
        <f t="shared" si="67"/>
        <v>2136.7399999999998</v>
      </c>
      <c r="M69" s="59">
        <f t="shared" ref="M69:AG69" si="68">+M67+M68</f>
        <v>5747.96</v>
      </c>
      <c r="N69" s="59">
        <f t="shared" si="68"/>
        <v>3482.59</v>
      </c>
      <c r="O69" s="59">
        <f t="shared" si="68"/>
        <v>1675.09</v>
      </c>
      <c r="P69" s="59">
        <f t="shared" si="68"/>
        <v>456.27</v>
      </c>
      <c r="Q69" s="59">
        <f t="shared" si="68"/>
        <v>1137.58</v>
      </c>
      <c r="R69" s="59">
        <f t="shared" si="68"/>
        <v>2591.14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53131.869999999988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44.480000000000018</v>
      </c>
      <c r="C70" s="57">
        <f t="shared" si="69"/>
        <v>4.5</v>
      </c>
      <c r="D70" s="57">
        <f t="shared" si="69"/>
        <v>59.7800000000002</v>
      </c>
      <c r="E70" s="57">
        <f t="shared" si="69"/>
        <v>18.339999999999691</v>
      </c>
      <c r="F70" s="57">
        <f t="shared" si="69"/>
        <v>1.25</v>
      </c>
      <c r="G70" s="57">
        <f t="shared" si="69"/>
        <v>21.384800000000723</v>
      </c>
      <c r="H70" s="57">
        <f t="shared" si="69"/>
        <v>1.3879999999994652</v>
      </c>
      <c r="I70" s="57">
        <f t="shared" si="69"/>
        <v>2.6812000000008993</v>
      </c>
      <c r="J70" s="57">
        <f t="shared" si="69"/>
        <v>1.7752000000000407</v>
      </c>
      <c r="K70" s="57">
        <f t="shared" si="69"/>
        <v>-62.019999999999527</v>
      </c>
      <c r="L70" s="57">
        <f t="shared" si="69"/>
        <v>33.360000000000582</v>
      </c>
      <c r="M70" s="57">
        <f t="shared" ref="M70:AG70" si="70">+M64-M69</f>
        <v>8.9828000000006796</v>
      </c>
      <c r="N70" s="57">
        <f t="shared" si="70"/>
        <v>2.1088000000004286</v>
      </c>
      <c r="O70" s="57">
        <f t="shared" si="70"/>
        <v>2.163600000000315</v>
      </c>
      <c r="P70" s="57">
        <f t="shared" si="70"/>
        <v>9.4100000000000819</v>
      </c>
      <c r="Q70" s="57">
        <f t="shared" si="70"/>
        <v>25.920000000000073</v>
      </c>
      <c r="R70" s="57">
        <f t="shared" si="70"/>
        <v>-4.6399999999998727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170.8644000000038</v>
      </c>
    </row>
    <row r="71" spans="1:34" ht="101.25" customHeight="1" x14ac:dyDescent="0.25">
      <c r="A71" s="77" t="s">
        <v>96</v>
      </c>
      <c r="B71" s="14" t="s">
        <v>132</v>
      </c>
      <c r="C71" s="14"/>
      <c r="D71" s="14" t="s">
        <v>133</v>
      </c>
      <c r="E71" s="14" t="s">
        <v>134</v>
      </c>
      <c r="F71" s="14"/>
      <c r="G71" s="14" t="s">
        <v>135</v>
      </c>
      <c r="H71" s="14"/>
      <c r="I71" s="14"/>
      <c r="J71" s="14"/>
      <c r="K71" s="14" t="s">
        <v>136</v>
      </c>
      <c r="L71" s="14" t="s">
        <v>137</v>
      </c>
      <c r="M71" s="29"/>
      <c r="N71" s="29"/>
      <c r="O71" s="29"/>
      <c r="P71" s="29" t="s">
        <v>138</v>
      </c>
      <c r="Q71" s="29" t="s">
        <v>139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0" activePane="bottomRight" state="frozen"/>
      <selection pane="topRight" activeCell="B1" sqref="B1"/>
      <selection pane="bottomLeft" activeCell="A5" sqref="A5"/>
      <selection pane="bottomRight" activeCell="B18" sqref="B1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62</v>
      </c>
      <c r="J11" s="5" t="s">
        <v>63</v>
      </c>
      <c r="K11" s="5" t="s">
        <v>64</v>
      </c>
      <c r="L11" s="5" t="s">
        <v>67</v>
      </c>
      <c r="M11" s="5" t="s">
        <v>68</v>
      </c>
      <c r="N11" s="5" t="s">
        <v>69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1235.27</v>
      </c>
      <c r="C12" s="26">
        <v>3582.04</v>
      </c>
      <c r="D12" s="26">
        <v>1201.4000000000001</v>
      </c>
      <c r="E12" s="26">
        <v>2357.59</v>
      </c>
      <c r="F12" s="26">
        <v>1567.1</v>
      </c>
      <c r="G12" s="26">
        <v>3463.79</v>
      </c>
      <c r="H12" s="26">
        <v>1159.3499999999999</v>
      </c>
      <c r="I12" s="26">
        <v>188.76</v>
      </c>
      <c r="J12" s="26">
        <v>1237.17</v>
      </c>
      <c r="K12" s="26">
        <v>3275.53</v>
      </c>
      <c r="L12" s="26">
        <v>925.27</v>
      </c>
      <c r="M12" s="26">
        <v>2310.8200000000002</v>
      </c>
      <c r="N12" s="26">
        <v>987.51</v>
      </c>
      <c r="O12" s="26">
        <v>3149.59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26641.19</v>
      </c>
      <c r="AI12" s="26">
        <v>26641.19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70.75</v>
      </c>
      <c r="C15" s="23">
        <v>67.5</v>
      </c>
      <c r="D15" s="23">
        <v>0.8</v>
      </c>
      <c r="E15" s="23">
        <v>0</v>
      </c>
      <c r="F15" s="23">
        <v>21</v>
      </c>
      <c r="G15" s="23">
        <v>40.200000000000003</v>
      </c>
      <c r="H15" s="23">
        <v>0</v>
      </c>
      <c r="I15" s="23"/>
      <c r="J15" s="23">
        <v>18.5</v>
      </c>
      <c r="K15" s="23">
        <v>79</v>
      </c>
      <c r="L15" s="23">
        <v>36.700000000000003</v>
      </c>
      <c r="M15" s="23">
        <v>91.5</v>
      </c>
      <c r="N15" s="23">
        <v>6</v>
      </c>
      <c r="O15" s="23">
        <v>25.5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457.45</v>
      </c>
    </row>
    <row r="16" spans="1:36" s="32" customFormat="1" x14ac:dyDescent="0.25">
      <c r="A16" s="30" t="s">
        <v>20</v>
      </c>
      <c r="B16" s="31">
        <v>76</v>
      </c>
      <c r="C16" s="31">
        <v>399</v>
      </c>
      <c r="D16" s="31">
        <v>98</v>
      </c>
      <c r="E16" s="31">
        <v>153</v>
      </c>
      <c r="F16" s="31">
        <v>93</v>
      </c>
      <c r="G16" s="31">
        <v>336</v>
      </c>
      <c r="H16" s="31">
        <v>118</v>
      </c>
      <c r="I16" s="31">
        <v>15</v>
      </c>
      <c r="J16" s="31">
        <v>50</v>
      </c>
      <c r="K16" s="31">
        <v>317</v>
      </c>
      <c r="L16" s="31">
        <v>64</v>
      </c>
      <c r="M16" s="31">
        <v>285</v>
      </c>
      <c r="N16" s="31">
        <v>77</v>
      </c>
      <c r="O16" s="31">
        <v>454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2535</v>
      </c>
      <c r="AJ16" s="70"/>
    </row>
    <row r="17" spans="1:36" s="47" customFormat="1" x14ac:dyDescent="0.25">
      <c r="A17" s="46" t="s">
        <v>27</v>
      </c>
      <c r="B17" s="22">
        <f>B16*$B$8</f>
        <v>340.48</v>
      </c>
      <c r="C17" s="22">
        <f>C16*$B$8</f>
        <v>1787.5200000000002</v>
      </c>
      <c r="D17" s="22">
        <f t="shared" ref="D17:AG17" si="2">D16*$B$8</f>
        <v>439.04</v>
      </c>
      <c r="E17" s="22">
        <f t="shared" si="2"/>
        <v>685.44</v>
      </c>
      <c r="F17" s="22">
        <f t="shared" si="2"/>
        <v>416.64000000000004</v>
      </c>
      <c r="G17" s="22">
        <f t="shared" si="2"/>
        <v>1505.2800000000002</v>
      </c>
      <c r="H17" s="22">
        <f t="shared" si="2"/>
        <v>528.6400000000001</v>
      </c>
      <c r="I17" s="22">
        <f t="shared" si="2"/>
        <v>67.2</v>
      </c>
      <c r="J17" s="22">
        <f t="shared" si="2"/>
        <v>224.00000000000003</v>
      </c>
      <c r="K17" s="22">
        <f t="shared" si="2"/>
        <v>1420.16</v>
      </c>
      <c r="L17" s="22">
        <f t="shared" si="2"/>
        <v>286.72000000000003</v>
      </c>
      <c r="M17" s="22">
        <f t="shared" si="2"/>
        <v>1276.8000000000002</v>
      </c>
      <c r="N17" s="22">
        <f t="shared" si="2"/>
        <v>344.96000000000004</v>
      </c>
      <c r="O17" s="22">
        <f t="shared" si="2"/>
        <v>2033.9200000000003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11356.800000000001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</v>
      </c>
      <c r="C22" s="20">
        <f t="shared" ref="C22:AG23" si="5">+C16+C18+C20</f>
        <v>399</v>
      </c>
      <c r="D22" s="20">
        <f t="shared" si="5"/>
        <v>98</v>
      </c>
      <c r="E22" s="20">
        <f t="shared" si="5"/>
        <v>153</v>
      </c>
      <c r="F22" s="20">
        <f t="shared" si="5"/>
        <v>93</v>
      </c>
      <c r="G22" s="20">
        <f t="shared" si="5"/>
        <v>336</v>
      </c>
      <c r="H22" s="20">
        <f t="shared" si="5"/>
        <v>118</v>
      </c>
      <c r="I22" s="20">
        <f t="shared" si="5"/>
        <v>15</v>
      </c>
      <c r="J22" s="20">
        <f t="shared" si="5"/>
        <v>50</v>
      </c>
      <c r="K22" s="20">
        <f t="shared" si="5"/>
        <v>317</v>
      </c>
      <c r="L22" s="20">
        <f t="shared" si="5"/>
        <v>64</v>
      </c>
      <c r="M22" s="20">
        <f t="shared" si="5"/>
        <v>285</v>
      </c>
      <c r="N22" s="20">
        <f t="shared" si="5"/>
        <v>77</v>
      </c>
      <c r="O22" s="20">
        <f t="shared" si="5"/>
        <v>454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2535</v>
      </c>
    </row>
    <row r="23" spans="1:36" s="47" customFormat="1" x14ac:dyDescent="0.25">
      <c r="A23" s="48" t="s">
        <v>26</v>
      </c>
      <c r="B23" s="19">
        <f>+B17+B19+B21</f>
        <v>340.48</v>
      </c>
      <c r="C23" s="19">
        <f t="shared" si="5"/>
        <v>1787.5200000000002</v>
      </c>
      <c r="D23" s="19">
        <f t="shared" si="5"/>
        <v>439.04</v>
      </c>
      <c r="E23" s="19">
        <f t="shared" si="5"/>
        <v>685.44</v>
      </c>
      <c r="F23" s="19">
        <f t="shared" si="5"/>
        <v>416.64000000000004</v>
      </c>
      <c r="G23" s="19">
        <f t="shared" si="5"/>
        <v>1505.2800000000002</v>
      </c>
      <c r="H23" s="19">
        <f t="shared" si="5"/>
        <v>528.6400000000001</v>
      </c>
      <c r="I23" s="19">
        <f t="shared" si="5"/>
        <v>67.2</v>
      </c>
      <c r="J23" s="19">
        <f t="shared" si="5"/>
        <v>224.00000000000003</v>
      </c>
      <c r="K23" s="19">
        <f t="shared" si="5"/>
        <v>1420.16</v>
      </c>
      <c r="L23" s="19">
        <f t="shared" si="5"/>
        <v>286.72000000000003</v>
      </c>
      <c r="M23" s="19">
        <f t="shared" si="5"/>
        <v>1276.8000000000002</v>
      </c>
      <c r="N23" s="19">
        <f t="shared" si="5"/>
        <v>344.96000000000004</v>
      </c>
      <c r="O23" s="19">
        <f t="shared" si="5"/>
        <v>2033.9200000000003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11356.800000000001</v>
      </c>
    </row>
    <row r="24" spans="1:36" x14ac:dyDescent="0.25">
      <c r="A24" s="13" t="s">
        <v>28</v>
      </c>
      <c r="B24" s="34">
        <v>10</v>
      </c>
      <c r="C24" s="34"/>
      <c r="D24" s="34"/>
      <c r="E24" s="34"/>
      <c r="F24" s="34">
        <v>40</v>
      </c>
      <c r="G24" s="34"/>
      <c r="H24" s="34"/>
      <c r="I24" s="34"/>
      <c r="J24" s="34">
        <v>20</v>
      </c>
      <c r="K24" s="34"/>
      <c r="L24" s="34"/>
      <c r="M24" s="34"/>
      <c r="N24" s="34">
        <v>30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100</v>
      </c>
    </row>
    <row r="25" spans="1:36" s="47" customFormat="1" x14ac:dyDescent="0.25">
      <c r="A25" s="46" t="s">
        <v>31</v>
      </c>
      <c r="B25" s="22">
        <f>B24*$D$8</f>
        <v>44.800000000000004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179.20000000000002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89.600000000000009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134.4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448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10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40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20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30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100</v>
      </c>
    </row>
    <row r="31" spans="1:36" s="47" customFormat="1" x14ac:dyDescent="0.25">
      <c r="A31" s="48" t="s">
        <v>33</v>
      </c>
      <c r="B31" s="19">
        <f>+B25+B27+B29</f>
        <v>44.800000000000004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179.20000000000002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89.600000000000009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134.4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448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12.08</v>
      </c>
      <c r="F40" s="36"/>
      <c r="G40" s="36"/>
      <c r="H40" s="36"/>
      <c r="I40" s="36"/>
      <c r="J40" s="36"/>
      <c r="K40" s="36"/>
      <c r="L40" s="36"/>
      <c r="M40" s="36">
        <v>21.85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33.93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54.118400000000008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97.888000000000019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152.00640000000004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12.08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21.85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54.118400000000008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97.888000000000019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152.00640000000004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216.02</v>
      </c>
      <c r="C49" s="44">
        <v>894.55</v>
      </c>
      <c r="D49" s="44">
        <v>129.13999999999999</v>
      </c>
      <c r="E49" s="44">
        <v>225.3</v>
      </c>
      <c r="F49" s="44">
        <v>793.39</v>
      </c>
      <c r="G49" s="44">
        <v>837.81</v>
      </c>
      <c r="H49" s="44">
        <v>552.77</v>
      </c>
      <c r="I49" s="44"/>
      <c r="J49" s="44">
        <v>594.16999999999996</v>
      </c>
      <c r="K49" s="44">
        <v>1460.55</v>
      </c>
      <c r="L49" s="44">
        <v>579.08000000000004</v>
      </c>
      <c r="M49" s="45">
        <v>794.08</v>
      </c>
      <c r="N49" s="45">
        <v>317.56</v>
      </c>
      <c r="O49" s="45">
        <v>641.37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8035.79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122</v>
      </c>
      <c r="B51" s="44">
        <v>446.85</v>
      </c>
      <c r="C51" s="44">
        <v>432.4</v>
      </c>
      <c r="D51" s="44">
        <v>424.75</v>
      </c>
      <c r="E51" s="44">
        <v>1126.83</v>
      </c>
      <c r="F51" s="44"/>
      <c r="G51" s="44">
        <v>643.9</v>
      </c>
      <c r="H51" s="44">
        <v>117.87</v>
      </c>
      <c r="I51" s="44">
        <v>129.82</v>
      </c>
      <c r="J51" s="44">
        <v>117.36</v>
      </c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3439.78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87.73</v>
      </c>
      <c r="C53" s="44">
        <v>387.69</v>
      </c>
      <c r="D53" s="44">
        <v>198.46</v>
      </c>
      <c r="E53" s="44">
        <v>269.97000000000003</v>
      </c>
      <c r="F53" s="44">
        <v>163.53</v>
      </c>
      <c r="G53" s="44">
        <v>414.09</v>
      </c>
      <c r="H53" s="44">
        <v>0</v>
      </c>
      <c r="I53" s="44">
        <v>6.72</v>
      </c>
      <c r="J53" s="44">
        <v>153.61000000000001</v>
      </c>
      <c r="K53" s="44">
        <v>209.08</v>
      </c>
      <c r="L53" s="44"/>
      <c r="M53" s="45"/>
      <c r="N53" s="45">
        <v>130.46</v>
      </c>
      <c r="O53" s="45">
        <v>414.56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2435.9</v>
      </c>
    </row>
    <row r="54" spans="1:34" x14ac:dyDescent="0.25">
      <c r="A54" s="17" t="s">
        <v>114</v>
      </c>
      <c r="B54" s="44"/>
      <c r="C54" s="44"/>
      <c r="D54" s="44"/>
      <c r="E54" s="44">
        <v>6.73</v>
      </c>
      <c r="F54" s="44"/>
      <c r="G54" s="44">
        <v>26.2</v>
      </c>
      <c r="H54" s="44"/>
      <c r="I54" s="44"/>
      <c r="J54" s="44">
        <v>6.48</v>
      </c>
      <c r="K54" s="44">
        <v>2.0699999999999998</v>
      </c>
      <c r="L54" s="44"/>
      <c r="M54" s="45">
        <v>40.64</v>
      </c>
      <c r="N54" s="45">
        <v>13.17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95.29</v>
      </c>
    </row>
    <row r="55" spans="1:34" x14ac:dyDescent="0.25">
      <c r="A55" s="17" t="s">
        <v>52</v>
      </c>
      <c r="B55" s="44">
        <v>0</v>
      </c>
      <c r="C55" s="44">
        <v>16.11</v>
      </c>
      <c r="D55" s="44"/>
      <c r="E55" s="44">
        <v>0</v>
      </c>
      <c r="F55" s="44"/>
      <c r="G55" s="44"/>
      <c r="H55" s="44"/>
      <c r="I55" s="44"/>
      <c r="J55" s="44">
        <v>35.979999999999997</v>
      </c>
      <c r="K55" s="44">
        <v>109.49</v>
      </c>
      <c r="L55" s="44">
        <v>23.36</v>
      </c>
      <c r="M55" s="45">
        <v>9.4</v>
      </c>
      <c r="N55" s="45">
        <v>41.09</v>
      </c>
      <c r="O55" s="45">
        <v>52.65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288.08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123</v>
      </c>
      <c r="B57" s="44">
        <v>29.57</v>
      </c>
      <c r="C57" s="44"/>
      <c r="D57" s="44">
        <v>11.44</v>
      </c>
      <c r="E57" s="44">
        <v>15.95</v>
      </c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56.959999999999994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1236.2</v>
      </c>
      <c r="C64" s="53">
        <f t="shared" ref="C64:AG64" si="21">+C15+C23+C31+C39+C47+C48+C49+C50+C51+C52+C53+C54+C55+C56+C57+C58+C59+C60+C61+C62+C63</f>
        <v>3585.7700000000004</v>
      </c>
      <c r="D64" s="53">
        <f t="shared" si="21"/>
        <v>1203.6300000000001</v>
      </c>
      <c r="E64" s="53">
        <f t="shared" si="21"/>
        <v>2384.3384000000001</v>
      </c>
      <c r="F64" s="53">
        <f t="shared" si="21"/>
        <v>1573.76</v>
      </c>
      <c r="G64" s="53">
        <f t="shared" si="21"/>
        <v>3467.48</v>
      </c>
      <c r="H64" s="53">
        <f t="shared" si="21"/>
        <v>1199.2800000000002</v>
      </c>
      <c r="I64" s="53">
        <f t="shared" si="21"/>
        <v>203.73999999999998</v>
      </c>
      <c r="J64" s="53">
        <f t="shared" si="21"/>
        <v>1239.6999999999998</v>
      </c>
      <c r="K64" s="53">
        <f t="shared" si="21"/>
        <v>3280.35</v>
      </c>
      <c r="L64" s="53">
        <f t="shared" si="21"/>
        <v>925.86</v>
      </c>
      <c r="M64" s="53">
        <f t="shared" si="21"/>
        <v>2310.308</v>
      </c>
      <c r="N64" s="53">
        <f t="shared" si="21"/>
        <v>987.6400000000001</v>
      </c>
      <c r="O64" s="53">
        <f t="shared" si="21"/>
        <v>3168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26766.056400000001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D</v>
      </c>
      <c r="I66" s="55" t="str">
        <f t="shared" si="22"/>
        <v>CAJA 5 N</v>
      </c>
      <c r="J66" s="55" t="str">
        <f t="shared" si="22"/>
        <v>CAJA 6 D</v>
      </c>
      <c r="K66" s="55" t="str">
        <f t="shared" si="22"/>
        <v>CAJA 6 N</v>
      </c>
      <c r="L66" s="55" t="str">
        <f t="shared" si="22"/>
        <v>CAJA 8 D</v>
      </c>
      <c r="M66" s="55" t="str">
        <f t="shared" si="22"/>
        <v>CAJA 8 N</v>
      </c>
      <c r="N66" s="55" t="str">
        <f t="shared" si="22"/>
        <v>CAJA 9 D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1235.27</v>
      </c>
      <c r="C67" s="57">
        <f t="shared" ref="C67:L67" si="23">C12</f>
        <v>3582.04</v>
      </c>
      <c r="D67" s="57">
        <f t="shared" si="23"/>
        <v>1201.4000000000001</v>
      </c>
      <c r="E67" s="57">
        <f t="shared" si="23"/>
        <v>2357.59</v>
      </c>
      <c r="F67" s="57">
        <f t="shared" si="23"/>
        <v>1567.1</v>
      </c>
      <c r="G67" s="57">
        <f t="shared" si="23"/>
        <v>3463.79</v>
      </c>
      <c r="H67" s="57">
        <f t="shared" si="23"/>
        <v>1159.3499999999999</v>
      </c>
      <c r="I67" s="57">
        <f t="shared" si="23"/>
        <v>188.76</v>
      </c>
      <c r="J67" s="57">
        <f t="shared" si="23"/>
        <v>1237.17</v>
      </c>
      <c r="K67" s="57">
        <f t="shared" si="23"/>
        <v>3275.53</v>
      </c>
      <c r="L67" s="57">
        <f t="shared" si="23"/>
        <v>925.27</v>
      </c>
      <c r="M67" s="57">
        <f t="shared" si="22"/>
        <v>2310.8200000000002</v>
      </c>
      <c r="N67" s="57">
        <f t="shared" si="22"/>
        <v>987.51</v>
      </c>
      <c r="O67" s="57">
        <f t="shared" si="22"/>
        <v>3149.59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26641.19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1235.27</v>
      </c>
      <c r="C69" s="59">
        <f t="shared" ref="C69:AG69" si="25">+C67+C68</f>
        <v>3582.04</v>
      </c>
      <c r="D69" s="59">
        <f t="shared" si="25"/>
        <v>1201.4000000000001</v>
      </c>
      <c r="E69" s="59">
        <f t="shared" si="25"/>
        <v>2357.59</v>
      </c>
      <c r="F69" s="59">
        <f t="shared" si="25"/>
        <v>1567.1</v>
      </c>
      <c r="G69" s="59">
        <f t="shared" si="25"/>
        <v>3463.79</v>
      </c>
      <c r="H69" s="59">
        <f t="shared" si="25"/>
        <v>1159.3499999999999</v>
      </c>
      <c r="I69" s="59">
        <f t="shared" si="25"/>
        <v>188.76</v>
      </c>
      <c r="J69" s="59">
        <f t="shared" si="25"/>
        <v>1237.17</v>
      </c>
      <c r="K69" s="59">
        <f t="shared" si="25"/>
        <v>3275.53</v>
      </c>
      <c r="L69" s="59">
        <f t="shared" si="25"/>
        <v>925.27</v>
      </c>
      <c r="M69" s="59">
        <f t="shared" si="25"/>
        <v>2310.8200000000002</v>
      </c>
      <c r="N69" s="59">
        <f t="shared" si="25"/>
        <v>987.51</v>
      </c>
      <c r="O69" s="59">
        <f t="shared" si="25"/>
        <v>3149.59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26641.19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0.93000000000006366</v>
      </c>
      <c r="C70" s="57">
        <f t="shared" si="26"/>
        <v>3.7300000000004729</v>
      </c>
      <c r="D70" s="57">
        <f t="shared" si="26"/>
        <v>2.2300000000000182</v>
      </c>
      <c r="E70" s="57">
        <f t="shared" si="26"/>
        <v>26.748399999999947</v>
      </c>
      <c r="F70" s="57">
        <f t="shared" si="26"/>
        <v>6.6600000000000819</v>
      </c>
      <c r="G70" s="57">
        <f t="shared" si="26"/>
        <v>3.6900000000000546</v>
      </c>
      <c r="H70" s="57">
        <f t="shared" si="26"/>
        <v>39.930000000000291</v>
      </c>
      <c r="I70" s="57">
        <f t="shared" si="26"/>
        <v>14.97999999999999</v>
      </c>
      <c r="J70" s="57">
        <f t="shared" si="26"/>
        <v>2.5299999999997453</v>
      </c>
      <c r="K70" s="57">
        <f t="shared" si="26"/>
        <v>4.819999999999709</v>
      </c>
      <c r="L70" s="57">
        <f t="shared" si="26"/>
        <v>0.59000000000003183</v>
      </c>
      <c r="M70" s="57">
        <f t="shared" si="26"/>
        <v>-0.51200000000017099</v>
      </c>
      <c r="N70" s="57">
        <f t="shared" si="26"/>
        <v>0.13000000000010914</v>
      </c>
      <c r="O70" s="57">
        <f t="shared" si="26"/>
        <v>18.409999999999854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124.8664000000002</v>
      </c>
    </row>
    <row r="71" spans="1:34" ht="112.5" customHeight="1" x14ac:dyDescent="0.25">
      <c r="A71" s="77" t="s">
        <v>96</v>
      </c>
      <c r="B71" s="14" t="s">
        <v>124</v>
      </c>
      <c r="C71" s="14"/>
      <c r="D71" s="14"/>
      <c r="E71" s="14" t="s">
        <v>125</v>
      </c>
      <c r="F71" s="14" t="s">
        <v>126</v>
      </c>
      <c r="G71" s="14"/>
      <c r="H71" s="14" t="s">
        <v>127</v>
      </c>
      <c r="I71" s="14" t="s">
        <v>128</v>
      </c>
      <c r="J71" s="14" t="s">
        <v>129</v>
      </c>
      <c r="K71" s="14"/>
      <c r="L71" s="14"/>
      <c r="M71" s="29"/>
      <c r="N71" s="29" t="s">
        <v>130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59</v>
      </c>
      <c r="G11" s="5" t="s">
        <v>61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1352.91</v>
      </c>
      <c r="C12" s="26">
        <v>3179.56</v>
      </c>
      <c r="D12" s="26">
        <v>621.54</v>
      </c>
      <c r="E12" s="26">
        <v>1345.17</v>
      </c>
      <c r="F12" s="26">
        <v>786.18</v>
      </c>
      <c r="G12" s="26">
        <v>1967.04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9252.4000000000015</v>
      </c>
      <c r="AI12" s="26">
        <v>9252.4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35.700000000000003</v>
      </c>
      <c r="C15" s="23">
        <v>61.5</v>
      </c>
      <c r="D15" s="23">
        <v>3</v>
      </c>
      <c r="E15" s="23">
        <v>41.5</v>
      </c>
      <c r="F15" s="23">
        <v>38.799999999999997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180.5</v>
      </c>
    </row>
    <row r="16" spans="1:36" s="32" customFormat="1" x14ac:dyDescent="0.25">
      <c r="A16" s="30" t="s">
        <v>20</v>
      </c>
      <c r="B16" s="31">
        <v>151</v>
      </c>
      <c r="C16" s="31">
        <v>296</v>
      </c>
      <c r="D16" s="31">
        <v>41</v>
      </c>
      <c r="E16" s="31">
        <v>127</v>
      </c>
      <c r="F16" s="31">
        <v>115</v>
      </c>
      <c r="G16" s="31">
        <v>315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1045</v>
      </c>
      <c r="AJ16" s="70"/>
    </row>
    <row r="17" spans="1:36" s="47" customFormat="1" x14ac:dyDescent="0.25">
      <c r="A17" s="46" t="s">
        <v>27</v>
      </c>
      <c r="B17" s="22">
        <f>B16*$B$8</f>
        <v>676.48</v>
      </c>
      <c r="C17" s="22">
        <f>C16*$B$8</f>
        <v>1326.0800000000002</v>
      </c>
      <c r="D17" s="22">
        <f t="shared" ref="D17:AG17" si="2">D16*$B$8</f>
        <v>183.68</v>
      </c>
      <c r="E17" s="22">
        <f t="shared" si="2"/>
        <v>568.96</v>
      </c>
      <c r="F17" s="22">
        <f t="shared" si="2"/>
        <v>515.20000000000005</v>
      </c>
      <c r="G17" s="22">
        <f t="shared" si="2"/>
        <v>1411.2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4681.6000000000004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151</v>
      </c>
      <c r="C22" s="20">
        <f t="shared" ref="C22:AG23" si="5">+C16+C18+C20</f>
        <v>296</v>
      </c>
      <c r="D22" s="20">
        <f t="shared" si="5"/>
        <v>41</v>
      </c>
      <c r="E22" s="20">
        <f t="shared" si="5"/>
        <v>127</v>
      </c>
      <c r="F22" s="20">
        <f t="shared" si="5"/>
        <v>115</v>
      </c>
      <c r="G22" s="20">
        <f t="shared" si="5"/>
        <v>315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1045</v>
      </c>
    </row>
    <row r="23" spans="1:36" s="47" customFormat="1" x14ac:dyDescent="0.25">
      <c r="A23" s="48" t="s">
        <v>26</v>
      </c>
      <c r="B23" s="19">
        <f>+B17+B19+B21</f>
        <v>676.48</v>
      </c>
      <c r="C23" s="19">
        <f t="shared" si="5"/>
        <v>1326.0800000000002</v>
      </c>
      <c r="D23" s="19">
        <f t="shared" si="5"/>
        <v>183.68</v>
      </c>
      <c r="E23" s="19">
        <f t="shared" si="5"/>
        <v>568.96</v>
      </c>
      <c r="F23" s="19">
        <f t="shared" si="5"/>
        <v>515.20000000000005</v>
      </c>
      <c r="G23" s="19">
        <f t="shared" si="5"/>
        <v>1411.2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4681.6000000000004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13.81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13.81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61.868800000000007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61.868800000000007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13.81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13.81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61.868800000000007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61.868800000000007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32.93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32.93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147.52640000000002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147.52640000000002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32.93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147.52640000000002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147.52640000000002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491.23</v>
      </c>
      <c r="C49" s="44">
        <v>1008.35</v>
      </c>
      <c r="D49" s="44">
        <v>296.79000000000002</v>
      </c>
      <c r="E49" s="44">
        <v>270.14999999999998</v>
      </c>
      <c r="F49" s="44">
        <v>176.41</v>
      </c>
      <c r="G49" s="44">
        <v>408.47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2651.3999999999996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153.35</v>
      </c>
      <c r="C53" s="44">
        <v>732.27</v>
      </c>
      <c r="D53" s="44">
        <v>139.66</v>
      </c>
      <c r="E53" s="44">
        <v>464.22</v>
      </c>
      <c r="F53" s="44">
        <v>59.14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1548.64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27.54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27.54</v>
      </c>
    </row>
    <row r="55" spans="1:34" x14ac:dyDescent="0.25">
      <c r="A55" s="17" t="s">
        <v>52</v>
      </c>
      <c r="B55" s="44"/>
      <c r="C55" s="44"/>
      <c r="D55" s="44">
        <v>0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1356.76</v>
      </c>
      <c r="C64" s="53">
        <f t="shared" ref="C64:AG64" si="21">+C15+C23+C31+C39+C47+C48+C49+C50+C51+C52+C53+C54+C55+C56+C57+C58+C59+C60+C61+C62+C63</f>
        <v>3190.0688</v>
      </c>
      <c r="D64" s="53">
        <f t="shared" si="21"/>
        <v>623.13</v>
      </c>
      <c r="E64" s="53">
        <f t="shared" si="21"/>
        <v>1344.83</v>
      </c>
      <c r="F64" s="53">
        <f t="shared" si="21"/>
        <v>789.55</v>
      </c>
      <c r="G64" s="53">
        <f t="shared" si="21"/>
        <v>1994.7364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9299.0752000000011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4 D</v>
      </c>
      <c r="G66" s="55" t="str">
        <f t="shared" si="22"/>
        <v>CAJA 5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1352.91</v>
      </c>
      <c r="C67" s="57">
        <f t="shared" ref="C67:L67" si="23">C12</f>
        <v>3179.56</v>
      </c>
      <c r="D67" s="57">
        <f t="shared" si="23"/>
        <v>621.54</v>
      </c>
      <c r="E67" s="57">
        <f t="shared" si="23"/>
        <v>1345.17</v>
      </c>
      <c r="F67" s="57">
        <f t="shared" si="23"/>
        <v>786.18</v>
      </c>
      <c r="G67" s="57">
        <f t="shared" si="23"/>
        <v>1967.04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9252.4000000000015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1352.91</v>
      </c>
      <c r="C69" s="59">
        <f t="shared" ref="C69:AG69" si="25">+C67+C68</f>
        <v>3179.56</v>
      </c>
      <c r="D69" s="59">
        <f t="shared" si="25"/>
        <v>621.54</v>
      </c>
      <c r="E69" s="59">
        <f t="shared" si="25"/>
        <v>1345.17</v>
      </c>
      <c r="F69" s="59">
        <f t="shared" si="25"/>
        <v>786.18</v>
      </c>
      <c r="G69" s="59">
        <f t="shared" si="25"/>
        <v>1967.04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9252.4000000000015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3.8499999999999091</v>
      </c>
      <c r="C70" s="57">
        <f t="shared" si="26"/>
        <v>10.508800000000065</v>
      </c>
      <c r="D70" s="57">
        <f t="shared" si="26"/>
        <v>1.5900000000000318</v>
      </c>
      <c r="E70" s="57">
        <f t="shared" si="26"/>
        <v>-0.34000000000014552</v>
      </c>
      <c r="F70" s="57">
        <f t="shared" si="26"/>
        <v>3.3700000000000045</v>
      </c>
      <c r="G70" s="57">
        <f t="shared" si="26"/>
        <v>27.69640000000004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46.675199999999904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 t="s">
        <v>131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2071.7800000000002</v>
      </c>
      <c r="C12" s="26">
        <v>2584.0500000000002</v>
      </c>
      <c r="D12" s="26">
        <v>2729.9</v>
      </c>
      <c r="E12" s="26">
        <v>1682.24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9067.9699999999993</v>
      </c>
      <c r="AI12" s="26">
        <v>9067.94</v>
      </c>
      <c r="AJ12" s="69">
        <f>+AI12-AH12</f>
        <v>-2.9999999998835847E-2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147.30000000000001</v>
      </c>
      <c r="C15" s="23">
        <v>75</v>
      </c>
      <c r="D15" s="23">
        <v>208</v>
      </c>
      <c r="E15" s="23">
        <v>57.1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487.40000000000003</v>
      </c>
    </row>
    <row r="16" spans="1:36" s="32" customFormat="1" x14ac:dyDescent="0.25">
      <c r="A16" s="30" t="s">
        <v>20</v>
      </c>
      <c r="B16" s="31">
        <v>144</v>
      </c>
      <c r="C16" s="31">
        <v>281</v>
      </c>
      <c r="D16" s="31">
        <v>169</v>
      </c>
      <c r="E16" s="31">
        <v>92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686</v>
      </c>
      <c r="AJ16" s="70"/>
    </row>
    <row r="17" spans="1:36" s="47" customFormat="1" x14ac:dyDescent="0.25">
      <c r="A17" s="46" t="s">
        <v>27</v>
      </c>
      <c r="B17" s="22">
        <f>B16*$B$8</f>
        <v>645.12000000000012</v>
      </c>
      <c r="C17" s="22">
        <f>C16*$B$8</f>
        <v>1258.8800000000001</v>
      </c>
      <c r="D17" s="22">
        <f t="shared" ref="D17:AG17" si="2">D16*$B$8</f>
        <v>757.12000000000012</v>
      </c>
      <c r="E17" s="22">
        <f t="shared" si="2"/>
        <v>412.16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3073.28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144</v>
      </c>
      <c r="C22" s="20">
        <f t="shared" ref="C22:AG23" si="5">+C16+C18+C20</f>
        <v>281</v>
      </c>
      <c r="D22" s="20">
        <f t="shared" si="5"/>
        <v>169</v>
      </c>
      <c r="E22" s="20">
        <f t="shared" si="5"/>
        <v>92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686</v>
      </c>
    </row>
    <row r="23" spans="1:36" s="47" customFormat="1" x14ac:dyDescent="0.25">
      <c r="A23" s="48" t="s">
        <v>26</v>
      </c>
      <c r="B23" s="19">
        <f>+B17+B19+B21</f>
        <v>645.12000000000012</v>
      </c>
      <c r="C23" s="19">
        <f t="shared" si="5"/>
        <v>1258.8800000000001</v>
      </c>
      <c r="D23" s="19">
        <f t="shared" si="5"/>
        <v>757.12000000000012</v>
      </c>
      <c r="E23" s="19">
        <f t="shared" si="5"/>
        <v>412.16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3073.28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4.4400000000000004</v>
      </c>
      <c r="C40" s="36"/>
      <c r="D40" s="36"/>
      <c r="E40" s="36">
        <v>24.42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28.860000000000003</v>
      </c>
    </row>
    <row r="41" spans="1:34" s="47" customFormat="1" x14ac:dyDescent="0.25">
      <c r="A41" s="46" t="s">
        <v>44</v>
      </c>
      <c r="B41" s="22">
        <f>B40*$B$8</f>
        <v>19.891200000000005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109.40160000000002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129.29280000000003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4.4400000000000004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24.42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28.860000000000003</v>
      </c>
    </row>
    <row r="47" spans="1:34" s="47" customFormat="1" x14ac:dyDescent="0.25">
      <c r="A47" s="48" t="s">
        <v>48</v>
      </c>
      <c r="B47" s="19">
        <f>+B41+B43+B45</f>
        <v>19.891200000000005</v>
      </c>
      <c r="C47" s="19">
        <f t="shared" si="19"/>
        <v>0</v>
      </c>
      <c r="D47" s="19">
        <f t="shared" si="19"/>
        <v>0</v>
      </c>
      <c r="E47" s="19">
        <f t="shared" si="19"/>
        <v>109.40160000000002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129.29280000000003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485.52</v>
      </c>
      <c r="C49" s="44">
        <v>474.7</v>
      </c>
      <c r="D49" s="44">
        <v>981.38</v>
      </c>
      <c r="E49" s="44">
        <v>579.05999999999995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2520.66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752.36</v>
      </c>
      <c r="C53" s="44">
        <v>766.86</v>
      </c>
      <c r="D53" s="44">
        <v>782.92</v>
      </c>
      <c r="E53" s="44">
        <v>526.24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2828.38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22.21</v>
      </c>
      <c r="C55" s="44">
        <v>8.92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31.130000000000003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2072.4012000000002</v>
      </c>
      <c r="C64" s="53">
        <f t="shared" ref="C64:AG64" si="21">+C15+C23+C31+C39+C47+C48+C49+C50+C51+C52+C53+C54+C55+C56+C57+C58+C59+C60+C61+C62+C63</f>
        <v>2584.36</v>
      </c>
      <c r="D64" s="53">
        <f t="shared" si="21"/>
        <v>2729.42</v>
      </c>
      <c r="E64" s="53">
        <f t="shared" si="21"/>
        <v>1683.9615999999999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9070.1428000000014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2071.7800000000002</v>
      </c>
      <c r="C67" s="57">
        <f t="shared" ref="C67:L67" si="23">C12</f>
        <v>2584.0500000000002</v>
      </c>
      <c r="D67" s="57">
        <f t="shared" si="23"/>
        <v>2729.9</v>
      </c>
      <c r="E67" s="57">
        <f t="shared" si="23"/>
        <v>1682.24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9067.9699999999993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2071.7800000000002</v>
      </c>
      <c r="C69" s="59">
        <f t="shared" ref="C69:AG69" si="25">+C67+C68</f>
        <v>2584.0500000000002</v>
      </c>
      <c r="D69" s="59">
        <f t="shared" si="25"/>
        <v>2729.9</v>
      </c>
      <c r="E69" s="59">
        <f t="shared" si="25"/>
        <v>1682.24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9067.9699999999993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0.62120000000004438</v>
      </c>
      <c r="C70" s="57">
        <f t="shared" si="26"/>
        <v>0.30999999999994543</v>
      </c>
      <c r="D70" s="57">
        <f t="shared" si="26"/>
        <v>-0.48000000000001819</v>
      </c>
      <c r="E70" s="57">
        <f t="shared" si="26"/>
        <v>1.721599999999853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2.1727999999998246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B22" sqref="B2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805.47</v>
      </c>
      <c r="C12" s="26">
        <v>1000.28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1805.75</v>
      </c>
      <c r="AI12" s="26">
        <v>1805.75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18</v>
      </c>
      <c r="C13" s="26">
        <v>30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48</v>
      </c>
      <c r="AI13" s="26"/>
      <c r="AJ13" s="69">
        <f>+AI13-AH13</f>
        <v>-48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42.5</v>
      </c>
      <c r="C15" s="23">
        <v>62.5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</v>
      </c>
    </row>
    <row r="16" spans="1:36" s="32" customFormat="1" x14ac:dyDescent="0.25">
      <c r="A16" s="30" t="s">
        <v>20</v>
      </c>
      <c r="B16" s="31">
        <v>96</v>
      </c>
      <c r="C16" s="31">
        <v>107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203</v>
      </c>
      <c r="AJ16" s="70"/>
    </row>
    <row r="17" spans="1:36" s="47" customFormat="1" x14ac:dyDescent="0.25">
      <c r="A17" s="46" t="s">
        <v>27</v>
      </c>
      <c r="B17" s="22">
        <f>B16*$B$8</f>
        <v>430.08000000000004</v>
      </c>
      <c r="C17" s="22">
        <f>C16*$B$8</f>
        <v>479.36000000000007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909.44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96</v>
      </c>
      <c r="C22" s="20">
        <f t="shared" ref="C22:AG23" si="5">+C16+C18+C20</f>
        <v>107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203</v>
      </c>
    </row>
    <row r="23" spans="1:36" s="47" customFormat="1" x14ac:dyDescent="0.25">
      <c r="A23" s="48" t="s">
        <v>26</v>
      </c>
      <c r="B23" s="19">
        <f>+B17+B19+B21</f>
        <v>430.08000000000004</v>
      </c>
      <c r="C23" s="19">
        <f t="shared" si="5"/>
        <v>479.36000000000007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909.44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323.63</v>
      </c>
      <c r="C49" s="44">
        <v>413.66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737.29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10.43</v>
      </c>
      <c r="C53" s="44">
        <v>50.14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60.57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19.77</v>
      </c>
      <c r="C55" s="44">
        <v>26.2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45.97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826.41</v>
      </c>
      <c r="C64" s="53">
        <f t="shared" ref="C64:AG64" si="21">+C15+C23+C31+C39+C47+C48+C49+C50+C51+C52+C53+C54+C55+C56+C57+C58+C59+C60+C61+C62+C63</f>
        <v>1031.8600000000001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1858.27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805.47</v>
      </c>
      <c r="C67" s="57">
        <f t="shared" ref="C67:L67" si="23">C12</f>
        <v>1000.28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1805.75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48</v>
      </c>
    </row>
    <row r="69" spans="1:34" s="47" customFormat="1" x14ac:dyDescent="0.25">
      <c r="A69" s="58" t="s">
        <v>94</v>
      </c>
      <c r="B69" s="59">
        <f>+B67+B68</f>
        <v>823.47</v>
      </c>
      <c r="C69" s="59">
        <f t="shared" ref="C69:AG69" si="25">+C67+C68</f>
        <v>1030.28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1853.75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2.9399999999999409</v>
      </c>
      <c r="C70" s="57">
        <f t="shared" si="26"/>
        <v>1.5800000000001546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4.5200000000000955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K43" activePane="bottomRight" state="frozen"/>
      <selection pane="topRight" activeCell="B1" sqref="B1"/>
      <selection pane="bottomLeft" activeCell="A5" sqref="A5"/>
      <selection pane="bottomRight" activeCell="B53" sqref="B53:C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810.82</v>
      </c>
      <c r="C12" s="26">
        <v>6591.47</v>
      </c>
      <c r="D12" s="26">
        <v>284.51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7686.8</v>
      </c>
      <c r="AI12" s="26">
        <v>7686.8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4.5</v>
      </c>
      <c r="C15" s="23">
        <v>298.5</v>
      </c>
      <c r="D15" s="23">
        <v>20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323</v>
      </c>
    </row>
    <row r="16" spans="1:36" s="32" customFormat="1" x14ac:dyDescent="0.25">
      <c r="A16" s="30" t="s">
        <v>20</v>
      </c>
      <c r="B16" s="31">
        <v>92</v>
      </c>
      <c r="C16" s="31">
        <v>936</v>
      </c>
      <c r="D16" s="31">
        <v>39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1067</v>
      </c>
      <c r="AJ16" s="70"/>
    </row>
    <row r="17" spans="1:36" s="47" customFormat="1" x14ac:dyDescent="0.25">
      <c r="A17" s="46" t="s">
        <v>27</v>
      </c>
      <c r="B17" s="22">
        <f>B16*$B$8</f>
        <v>422.28</v>
      </c>
      <c r="C17" s="22">
        <f>C16*$B$8</f>
        <v>4296.24</v>
      </c>
      <c r="D17" s="22">
        <f t="shared" ref="D17:AG17" si="2">D16*$B$8</f>
        <v>179.01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4897.53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92</v>
      </c>
      <c r="C22" s="20">
        <f t="shared" ref="C22:AG23" si="5">+C16+C18+C20</f>
        <v>936</v>
      </c>
      <c r="D22" s="20">
        <f t="shared" si="5"/>
        <v>39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1067</v>
      </c>
    </row>
    <row r="23" spans="1:36" s="47" customFormat="1" x14ac:dyDescent="0.25">
      <c r="A23" s="48" t="s">
        <v>26</v>
      </c>
      <c r="B23" s="19">
        <f>+B17+B19+B21</f>
        <v>422.28</v>
      </c>
      <c r="C23" s="19">
        <f t="shared" si="5"/>
        <v>4296.24</v>
      </c>
      <c r="D23" s="19">
        <f t="shared" si="5"/>
        <v>179.01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4897.53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96.39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96.39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96.39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96.39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350.22</v>
      </c>
      <c r="C49" s="44">
        <v>1602.08</v>
      </c>
      <c r="D49" s="44">
        <v>106.94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2059.2399999999998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38.07</v>
      </c>
      <c r="C53" s="44">
        <v>281.01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319.08</v>
      </c>
    </row>
    <row r="54" spans="1:34" x14ac:dyDescent="0.25">
      <c r="A54" s="17" t="s">
        <v>114</v>
      </c>
      <c r="B54" s="44"/>
      <c r="C54" s="44">
        <v>7.5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7.5</v>
      </c>
    </row>
    <row r="55" spans="1:34" x14ac:dyDescent="0.25">
      <c r="A55" s="17" t="s">
        <v>52</v>
      </c>
      <c r="B55" s="44"/>
      <c r="C55" s="44">
        <v>39.24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39.24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815.07</v>
      </c>
      <c r="C64" s="53">
        <f t="shared" ref="C64:AG64" si="21">+C15+C23+C31+C39+C47+C48+C49+C50+C51+C52+C53+C54+C55+C56+C57+C58+C59+C60+C61+C62+C63</f>
        <v>6620.96</v>
      </c>
      <c r="D64" s="53">
        <f t="shared" si="21"/>
        <v>305.95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7741.98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810.82</v>
      </c>
      <c r="C67" s="57">
        <f t="shared" ref="C67:L67" si="23">C12</f>
        <v>6591.47</v>
      </c>
      <c r="D67" s="57">
        <f t="shared" si="23"/>
        <v>284.51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7686.8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810.82</v>
      </c>
      <c r="C69" s="59">
        <f t="shared" ref="C69:AG69" si="25">+C67+C68</f>
        <v>6591.47</v>
      </c>
      <c r="D69" s="59">
        <f t="shared" si="25"/>
        <v>284.51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7686.8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4.25</v>
      </c>
      <c r="C70" s="57">
        <f t="shared" si="26"/>
        <v>29.489999999999782</v>
      </c>
      <c r="D70" s="57">
        <f t="shared" si="26"/>
        <v>21.439999999999998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55.179999999999779</v>
      </c>
    </row>
    <row r="71" spans="1:34" ht="96" customHeight="1" x14ac:dyDescent="0.25">
      <c r="A71" s="77" t="s">
        <v>96</v>
      </c>
      <c r="B71" s="14"/>
      <c r="C71" s="14"/>
      <c r="D71" s="14" t="s">
        <v>121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140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1367.48</v>
      </c>
      <c r="C12" s="26">
        <v>326.81</v>
      </c>
      <c r="D12" s="26">
        <v>1041.8399999999999</v>
      </c>
      <c r="E12" s="26">
        <v>2161.33</v>
      </c>
      <c r="F12" s="26">
        <v>1515.82</v>
      </c>
      <c r="G12" s="26">
        <v>2244.21</v>
      </c>
      <c r="H12" s="26">
        <v>1298.68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9956.17</v>
      </c>
      <c r="AI12" s="26">
        <v>9956.17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60</v>
      </c>
      <c r="C15" s="23">
        <v>4</v>
      </c>
      <c r="D15" s="23"/>
      <c r="E15" s="23">
        <v>332</v>
      </c>
      <c r="F15" s="23">
        <v>79.2</v>
      </c>
      <c r="G15" s="23">
        <v>94.5</v>
      </c>
      <c r="H15" s="23">
        <v>93.7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663.40000000000009</v>
      </c>
    </row>
    <row r="16" spans="1:36" s="32" customFormat="1" x14ac:dyDescent="0.25">
      <c r="A16" s="30" t="s">
        <v>20</v>
      </c>
      <c r="B16" s="31">
        <v>117</v>
      </c>
      <c r="C16" s="31">
        <v>8</v>
      </c>
      <c r="D16" s="31">
        <v>85</v>
      </c>
      <c r="E16" s="31">
        <v>99</v>
      </c>
      <c r="F16" s="31">
        <v>147</v>
      </c>
      <c r="G16" s="31">
        <v>192</v>
      </c>
      <c r="H16" s="31">
        <v>248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896</v>
      </c>
      <c r="AJ16" s="70"/>
    </row>
    <row r="17" spans="1:36" s="47" customFormat="1" x14ac:dyDescent="0.25">
      <c r="A17" s="46" t="s">
        <v>27</v>
      </c>
      <c r="B17" s="22">
        <f>B16*$B$8</f>
        <v>524.16000000000008</v>
      </c>
      <c r="C17" s="22">
        <f>C16*$B$8</f>
        <v>35.840000000000003</v>
      </c>
      <c r="D17" s="22">
        <f t="shared" ref="D17:AG17" si="2">D16*$B$8</f>
        <v>380.8</v>
      </c>
      <c r="E17" s="22">
        <f t="shared" si="2"/>
        <v>443.52000000000004</v>
      </c>
      <c r="F17" s="22">
        <f t="shared" si="2"/>
        <v>658.56000000000006</v>
      </c>
      <c r="G17" s="22">
        <f t="shared" si="2"/>
        <v>860.16000000000008</v>
      </c>
      <c r="H17" s="22">
        <f t="shared" si="2"/>
        <v>1111.0400000000002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4014.08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117</v>
      </c>
      <c r="C22" s="20">
        <f t="shared" ref="C22:AG23" si="5">+C16+C18+C20</f>
        <v>8</v>
      </c>
      <c r="D22" s="20">
        <f t="shared" si="5"/>
        <v>85</v>
      </c>
      <c r="E22" s="20">
        <f t="shared" si="5"/>
        <v>99</v>
      </c>
      <c r="F22" s="20">
        <f t="shared" si="5"/>
        <v>147</v>
      </c>
      <c r="G22" s="20">
        <f t="shared" si="5"/>
        <v>192</v>
      </c>
      <c r="H22" s="20">
        <f t="shared" si="5"/>
        <v>248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896</v>
      </c>
    </row>
    <row r="23" spans="1:36" s="47" customFormat="1" x14ac:dyDescent="0.25">
      <c r="A23" s="48" t="s">
        <v>26</v>
      </c>
      <c r="B23" s="19">
        <f>+B17+B19+B21</f>
        <v>524.16000000000008</v>
      </c>
      <c r="C23" s="19">
        <f t="shared" si="5"/>
        <v>35.840000000000003</v>
      </c>
      <c r="D23" s="19">
        <f t="shared" si="5"/>
        <v>380.8</v>
      </c>
      <c r="E23" s="19">
        <f t="shared" si="5"/>
        <v>443.52000000000004</v>
      </c>
      <c r="F23" s="19">
        <f t="shared" si="5"/>
        <v>658.56000000000006</v>
      </c>
      <c r="G23" s="19">
        <f t="shared" si="5"/>
        <v>860.16000000000008</v>
      </c>
      <c r="H23" s="19">
        <f t="shared" si="5"/>
        <v>1111.0400000000002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4014.08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60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60</v>
      </c>
    </row>
    <row r="33" spans="1:34" s="47" customFormat="1" x14ac:dyDescent="0.25">
      <c r="A33" s="46" t="s">
        <v>35</v>
      </c>
      <c r="B33" s="22">
        <f>B32*$B$8</f>
        <v>268.8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268.8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60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60</v>
      </c>
    </row>
    <row r="39" spans="1:34" s="47" customFormat="1" x14ac:dyDescent="0.25">
      <c r="A39" s="48" t="s">
        <v>42</v>
      </c>
      <c r="B39" s="19">
        <f>+B33+B35+B37</f>
        <v>268.8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268.8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15</v>
      </c>
      <c r="G40" s="36"/>
      <c r="H40" s="36">
        <v>22.48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37.480000000000004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67.2</v>
      </c>
      <c r="G41" s="22">
        <f t="shared" si="16"/>
        <v>0</v>
      </c>
      <c r="H41" s="22">
        <f t="shared" si="16"/>
        <v>100.71040000000001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167.91040000000001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15</v>
      </c>
      <c r="G46" s="20">
        <f t="shared" si="19"/>
        <v>0</v>
      </c>
      <c r="H46" s="20">
        <f t="shared" si="19"/>
        <v>22.48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37.480000000000004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67.2</v>
      </c>
      <c r="G47" s="19">
        <f t="shared" si="19"/>
        <v>0</v>
      </c>
      <c r="H47" s="19">
        <f t="shared" si="19"/>
        <v>100.71040000000001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167.91040000000001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525.34</v>
      </c>
      <c r="E52" s="44">
        <v>741.23</v>
      </c>
      <c r="F52" s="44">
        <v>526.14</v>
      </c>
      <c r="G52" s="44">
        <v>934.78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2727.49</v>
      </c>
    </row>
    <row r="53" spans="1:34" x14ac:dyDescent="0.25">
      <c r="A53" s="17" t="s">
        <v>18</v>
      </c>
      <c r="B53" s="44">
        <v>511.27</v>
      </c>
      <c r="C53" s="44">
        <v>288.14</v>
      </c>
      <c r="D53" s="44">
        <v>148.57</v>
      </c>
      <c r="E53" s="44">
        <v>646.66</v>
      </c>
      <c r="F53" s="44">
        <v>79.739999999999995</v>
      </c>
      <c r="G53" s="44">
        <v>360.41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2034.79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106.12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106.12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1364.23</v>
      </c>
      <c r="C64" s="53">
        <f t="shared" ref="C64:AG64" si="21">+C15+C23+C31+C39+C47+C48+C49+C50+C51+C52+C53+C54+C55+C56+C57+C58+C59+C60+C61+C62+C63</f>
        <v>327.98</v>
      </c>
      <c r="D64" s="53">
        <f t="shared" si="21"/>
        <v>1054.71</v>
      </c>
      <c r="E64" s="53">
        <f t="shared" si="21"/>
        <v>2163.41</v>
      </c>
      <c r="F64" s="53">
        <f t="shared" si="21"/>
        <v>1516.96</v>
      </c>
      <c r="G64" s="53">
        <f t="shared" si="21"/>
        <v>2249.85</v>
      </c>
      <c r="H64" s="53">
        <f t="shared" si="21"/>
        <v>1305.4504000000002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9982.5903999999991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1367.48</v>
      </c>
      <c r="C67" s="57">
        <f t="shared" ref="C67:L67" si="23">C12</f>
        <v>326.81</v>
      </c>
      <c r="D67" s="57">
        <f t="shared" si="23"/>
        <v>1041.8399999999999</v>
      </c>
      <c r="E67" s="57">
        <f t="shared" si="23"/>
        <v>2161.33</v>
      </c>
      <c r="F67" s="57">
        <f t="shared" si="23"/>
        <v>1515.82</v>
      </c>
      <c r="G67" s="57">
        <f t="shared" si="23"/>
        <v>2244.21</v>
      </c>
      <c r="H67" s="57">
        <f t="shared" si="23"/>
        <v>1298.68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9956.17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1367.48</v>
      </c>
      <c r="C69" s="59">
        <f t="shared" ref="C69:AG69" si="25">+C67+C68</f>
        <v>326.81</v>
      </c>
      <c r="D69" s="59">
        <f t="shared" si="25"/>
        <v>1041.8399999999999</v>
      </c>
      <c r="E69" s="59">
        <f t="shared" si="25"/>
        <v>2161.33</v>
      </c>
      <c r="F69" s="59">
        <f t="shared" si="25"/>
        <v>1515.82</v>
      </c>
      <c r="G69" s="59">
        <f t="shared" si="25"/>
        <v>2244.21</v>
      </c>
      <c r="H69" s="59">
        <f t="shared" si="25"/>
        <v>1298.68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9956.17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-3.25</v>
      </c>
      <c r="C70" s="57">
        <f t="shared" si="26"/>
        <v>1.1700000000000159</v>
      </c>
      <c r="D70" s="57">
        <f t="shared" si="26"/>
        <v>12.870000000000118</v>
      </c>
      <c r="E70" s="57">
        <f t="shared" si="26"/>
        <v>2.0799999999999272</v>
      </c>
      <c r="F70" s="57">
        <f t="shared" si="26"/>
        <v>1.1400000000001</v>
      </c>
      <c r="G70" s="57">
        <f t="shared" si="26"/>
        <v>5.6399999999998727</v>
      </c>
      <c r="H70" s="57">
        <f t="shared" si="26"/>
        <v>6.7704000000001088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26.420400000000143</v>
      </c>
    </row>
    <row r="71" spans="1:34" ht="94.5" customHeight="1" x14ac:dyDescent="0.25">
      <c r="A71" s="77" t="s">
        <v>96</v>
      </c>
      <c r="B71" s="14"/>
      <c r="C71" s="14"/>
      <c r="D71" s="14" t="s">
        <v>141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2022-02-21T17:06:53Z</dcterms:modified>
</cp:coreProperties>
</file>