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UADRE BOVEDA GENERAL 2022\CUADRE GENERAL FEBRERO 2022\"/>
    </mc:Choice>
  </mc:AlternateContent>
  <bookViews>
    <workbookView xWindow="0" yWindow="0" windowWidth="19200" windowHeight="11490" firstSheet="2" activeTab="3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AH13" i="152"/>
  <c r="AH14" i="152"/>
  <c r="AH12" i="152"/>
  <c r="AJ12" i="152" s="1"/>
  <c r="H2" i="145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E25" i="151"/>
  <c r="AD25" i="151"/>
  <c r="AC25" i="151"/>
  <c r="AB25" i="151"/>
  <c r="AA25" i="151"/>
  <c r="Z25" i="151"/>
  <c r="Y25" i="151"/>
  <c r="X25" i="151"/>
  <c r="W25" i="151"/>
  <c r="V25" i="151"/>
  <c r="U25" i="151"/>
  <c r="T25" i="151"/>
  <c r="S25" i="151"/>
  <c r="R25" i="151"/>
  <c r="Q25" i="151"/>
  <c r="P25" i="151"/>
  <c r="O25" i="151"/>
  <c r="N25" i="151"/>
  <c r="M25" i="151"/>
  <c r="L25" i="151"/>
  <c r="K25" i="151"/>
  <c r="J25" i="151"/>
  <c r="I25" i="151"/>
  <c r="H25" i="151"/>
  <c r="G25" i="151"/>
  <c r="F25" i="151"/>
  <c r="E25" i="151"/>
  <c r="D25" i="15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E25" i="150"/>
  <c r="AD25" i="150"/>
  <c r="AC25" i="150"/>
  <c r="AB25" i="150"/>
  <c r="AA25" i="150"/>
  <c r="Z25" i="150"/>
  <c r="Y25" i="150"/>
  <c r="X25" i="150"/>
  <c r="W25" i="150"/>
  <c r="V25" i="150"/>
  <c r="U25" i="150"/>
  <c r="T25" i="150"/>
  <c r="S25" i="150"/>
  <c r="R25" i="150"/>
  <c r="Q25" i="150"/>
  <c r="P25" i="150"/>
  <c r="O25" i="150"/>
  <c r="N25" i="150"/>
  <c r="M25" i="150"/>
  <c r="L25" i="150"/>
  <c r="K25" i="150"/>
  <c r="J25" i="150"/>
  <c r="I25" i="150"/>
  <c r="H25" i="150"/>
  <c r="G25" i="150"/>
  <c r="F25" i="150"/>
  <c r="E25" i="150"/>
  <c r="D25" i="150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E25" i="149"/>
  <c r="AD25" i="149"/>
  <c r="AC25" i="149"/>
  <c r="AB25" i="149"/>
  <c r="AA25" i="149"/>
  <c r="Z25" i="149"/>
  <c r="Y25" i="149"/>
  <c r="X25" i="149"/>
  <c r="W25" i="149"/>
  <c r="V25" i="149"/>
  <c r="U25" i="149"/>
  <c r="T25" i="149"/>
  <c r="S25" i="149"/>
  <c r="R25" i="149"/>
  <c r="Q25" i="149"/>
  <c r="P25" i="149"/>
  <c r="O25" i="149"/>
  <c r="N25" i="149"/>
  <c r="M25" i="149"/>
  <c r="L25" i="149"/>
  <c r="K25" i="149"/>
  <c r="J25" i="149"/>
  <c r="I25" i="149"/>
  <c r="H25" i="149"/>
  <c r="G25" i="149"/>
  <c r="F25" i="149"/>
  <c r="E25" i="149"/>
  <c r="D25" i="149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D31" i="149" l="1"/>
  <c r="H31" i="149"/>
  <c r="L31" i="149"/>
  <c r="P31" i="149"/>
  <c r="T31" i="149"/>
  <c r="X31" i="149"/>
  <c r="AB31" i="149"/>
  <c r="AF31" i="149"/>
  <c r="D31" i="150"/>
  <c r="H31" i="150"/>
  <c r="L31" i="150"/>
  <c r="P31" i="150"/>
  <c r="T31" i="150"/>
  <c r="X31" i="150"/>
  <c r="AB31" i="150"/>
  <c r="AF31" i="150"/>
  <c r="D31" i="151"/>
  <c r="H31" i="151"/>
  <c r="L31" i="151"/>
  <c r="P31" i="151"/>
  <c r="T31" i="151"/>
  <c r="X31" i="151"/>
  <c r="AB31" i="151"/>
  <c r="AF31" i="15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G64" i="151" l="1"/>
  <c r="G70" i="151" s="1"/>
  <c r="AH23" i="151"/>
  <c r="H11" i="145" s="1"/>
  <c r="AA64" i="151"/>
  <c r="AA70" i="151" s="1"/>
  <c r="S64" i="151"/>
  <c r="S70" i="151" s="1"/>
  <c r="K64" i="151"/>
  <c r="K70" i="151" s="1"/>
  <c r="C64" i="151"/>
  <c r="C70" i="151" s="1"/>
  <c r="B64" i="150"/>
  <c r="B64" i="149"/>
  <c r="AH23" i="149"/>
  <c r="F11" i="145" s="1"/>
  <c r="AG64" i="149"/>
  <c r="AG70" i="149" s="1"/>
  <c r="Q64" i="149"/>
  <c r="Q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0"/>
  <c r="B70" i="149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Y69" i="40" s="1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R68" i="40"/>
  <c r="S68" i="40"/>
  <c r="T68" i="40"/>
  <c r="U68" i="40"/>
  <c r="U69" i="40" s="1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V35" i="40"/>
  <c r="W35" i="40"/>
  <c r="W39" i="40" s="1"/>
  <c r="X35" i="40"/>
  <c r="Y35" i="40"/>
  <c r="Z35" i="40"/>
  <c r="AA35" i="40"/>
  <c r="AA39" i="40" s="1"/>
  <c r="AB35" i="40"/>
  <c r="AB39" i="40" s="1"/>
  <c r="AC35" i="40"/>
  <c r="AD35" i="40"/>
  <c r="AE35" i="40"/>
  <c r="AE39" i="40" s="1"/>
  <c r="AF35" i="40"/>
  <c r="AG35" i="40"/>
  <c r="T37" i="40"/>
  <c r="U37" i="40"/>
  <c r="U39" i="40" s="1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AD39" i="40"/>
  <c r="T41" i="40"/>
  <c r="U41" i="40"/>
  <c r="V41" i="40"/>
  <c r="W41" i="40"/>
  <c r="X41" i="40"/>
  <c r="Y41" i="40"/>
  <c r="Z41" i="40"/>
  <c r="AA41" i="40"/>
  <c r="AA47" i="40" s="1"/>
  <c r="AB41" i="40"/>
  <c r="AC41" i="40"/>
  <c r="AD41" i="40"/>
  <c r="AE41" i="40"/>
  <c r="AF41" i="40"/>
  <c r="AG41" i="40"/>
  <c r="T43" i="40"/>
  <c r="T47" i="40" s="1"/>
  <c r="U43" i="40"/>
  <c r="V43" i="40"/>
  <c r="W43" i="40"/>
  <c r="X43" i="40"/>
  <c r="Y43" i="40"/>
  <c r="Z43" i="40"/>
  <c r="AA43" i="40"/>
  <c r="AB43" i="40"/>
  <c r="AB47" i="40" s="1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Z39" i="40"/>
  <c r="AG39" i="40"/>
  <c r="AC39" i="40"/>
  <c r="Y39" i="40"/>
  <c r="AE47" i="40"/>
  <c r="W47" i="40"/>
  <c r="AF47" i="40"/>
  <c r="X47" i="40"/>
  <c r="Q69" i="40"/>
  <c r="AF39" i="40"/>
  <c r="X39" i="40"/>
  <c r="AD23" i="40"/>
  <c r="Z23" i="40"/>
  <c r="V23" i="40"/>
  <c r="AD47" i="40"/>
  <c r="Z47" i="40"/>
  <c r="V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C31" i="40"/>
  <c r="AC64" i="40" s="1"/>
  <c r="AC70" i="40" s="1"/>
  <c r="AA31" i="40"/>
  <c r="AA64" i="40" s="1"/>
  <c r="AA70" i="40" s="1"/>
  <c r="Y31" i="40"/>
  <c r="Y64" i="40" s="1"/>
  <c r="Y70" i="40" s="1"/>
  <c r="W31" i="40"/>
  <c r="U31" i="40"/>
  <c r="AH22" i="40"/>
  <c r="B10" i="145" s="1"/>
  <c r="J10" i="145" s="1"/>
  <c r="B4" i="145"/>
  <c r="J4" i="145" s="1"/>
  <c r="V64" i="40"/>
  <c r="V70" i="40" s="1"/>
  <c r="T64" i="40"/>
  <c r="B67" i="40"/>
  <c r="B22" i="40"/>
  <c r="M33" i="40"/>
  <c r="N33" i="40"/>
  <c r="O33" i="40"/>
  <c r="O39" i="40" s="1"/>
  <c r="P33" i="40"/>
  <c r="Q33" i="40"/>
  <c r="R33" i="40"/>
  <c r="S33" i="40"/>
  <c r="M35" i="40"/>
  <c r="M39" i="40" s="1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C69" i="40" s="1"/>
  <c r="D68" i="40"/>
  <c r="E68" i="40"/>
  <c r="F68" i="40"/>
  <c r="G68" i="40"/>
  <c r="H68" i="40"/>
  <c r="I68" i="40"/>
  <c r="J68" i="40"/>
  <c r="K68" i="40"/>
  <c r="L68" i="40"/>
  <c r="H69" i="40"/>
  <c r="L69" i="40"/>
  <c r="B68" i="40"/>
  <c r="C17" i="40"/>
  <c r="K69" i="40" l="1"/>
  <c r="Z64" i="40"/>
  <c r="Z70" i="40" s="1"/>
  <c r="AB64" i="40"/>
  <c r="AB70" i="40" s="1"/>
  <c r="AD64" i="40"/>
  <c r="AD70" i="40" s="1"/>
  <c r="G69" i="40"/>
  <c r="Q39" i="40"/>
  <c r="I69" i="40"/>
  <c r="E69" i="40"/>
  <c r="D69" i="40"/>
  <c r="R47" i="40"/>
  <c r="N47" i="40"/>
  <c r="P47" i="40"/>
  <c r="AE64" i="40"/>
  <c r="AE70" i="40" s="1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AH69" i="40" s="1"/>
  <c r="S23" i="40"/>
  <c r="R23" i="40"/>
  <c r="Q23" i="40"/>
  <c r="P23" i="40"/>
  <c r="O23" i="40"/>
  <c r="O64" i="40" s="1"/>
  <c r="O70" i="40" s="1"/>
  <c r="N23" i="40"/>
  <c r="M23" i="40"/>
  <c r="R64" i="40" l="1"/>
  <c r="R70" i="40" s="1"/>
  <c r="S64" i="40"/>
  <c r="S70" i="40" s="1"/>
  <c r="P64" i="40"/>
  <c r="P70" i="40" s="1"/>
  <c r="M64" i="40"/>
  <c r="M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F39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B38" i="40"/>
  <c r="E39" i="40" l="1"/>
  <c r="K47" i="40"/>
  <c r="E23" i="40"/>
  <c r="L39" i="40"/>
  <c r="D39" i="40"/>
  <c r="I47" i="40"/>
  <c r="E47" i="40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G64" i="40" s="1"/>
  <c r="G70" i="40" s="1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E64" i="40"/>
  <c r="E70" i="40" s="1"/>
  <c r="B23" i="40"/>
  <c r="I64" i="40" l="1"/>
  <c r="I70" i="40" s="1"/>
  <c r="L64" i="40"/>
  <c r="L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<sst xmlns="http://schemas.openxmlformats.org/spreadsheetml/2006/main" count="777" uniqueCount="155">
  <si>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</si>
  <si>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</si>
  <si>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</si>
  <si>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</si>
  <si>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</si>
  <si>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</si>
  <si>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</si>
  <si>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</si>
  <si>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</si>
  <si>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</si>
  <si>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</si>
  <si>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</si>
  <si>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</si>
  <si>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</si>
  <si>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</si>
  <si>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</si>
  <si>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</si>
  <si>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</si>
  <si>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</si>
  <si>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</si>
  <si>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</si>
  <si>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</si>
  <si>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</si>
  <si>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</si>
  <si>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</si>
  <si>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</si>
  <si>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</si>
  <si>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</si>
  <si>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</si>
  <si>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</si>
  <si>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</si>
  <si>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</si>
  <si>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</si>
  <si>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</si>
  <si>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</si>
  <si>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</si>
  <si>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</si>
  <si>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</si>
  <si>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</si>
  <si>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</si>
  <si>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</si>
  <si>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</si>
  <si>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</si>
  <si>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</si>
  <si>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</si>
  <si>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</si>
  <si>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</si>
  <si>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</si>
  <si>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</si>
  <si>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</si>
  <si>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</si>
  <si>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</si>
  <si>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</si>
  <si>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</si>
  <si>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</si>
  <si>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</si>
  <si>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</si>
  <si>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</si>
  <si>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</si>
  <si>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</si>
  <si>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</si>
  <si>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</si>
  <si>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</si>
  <si>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</si>
  <si>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</si>
  <si>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</si>
  <si>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</si>
  <si>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</si>
  <si>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</si>
  <si>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</si>
  <si>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</si>
  <si>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</si>
  <si>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</si>
  <si>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</si>
  <si>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</si>
  <si>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</si>
  <si>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</si>
  <si>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</si>
  <si>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</si>
  <si>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</si>
  <si>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</si>
  <si>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</si>
  <si>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</si>
  <si>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</si>
  <si>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</si>
  <si>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</si>
  <si>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</si>
  <si>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</si>
  <si>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</si>
  <si>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</si>
  <si>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</si>
  <si>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</si>
  <si>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</si>
  <si>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</si>
  <si>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</si>
  <si>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</si>
  <si>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</si>
  <si>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</si>
  <si>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</si>
  <si>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</si>
  <si>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</si>
  <si>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</si>
  <si>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</si>
  <si>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</si>
  <si>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</si>
  <si>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</si>
  <si>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</si>
  <si>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</si>
  <si>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</si>
  <si>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</si>
  <si>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</si>
  <si>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</si>
  <si>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</si>
  <si>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</si>
  <si>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</si>
  <si>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</si>
  <si>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</si>
  <si>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</si>
  <si>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</si>
  <si>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</si>
  <si>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</si>
  <si>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 xml:space="preserve">faltante sobra en </t>
  </si>
  <si>
    <t>caja 04</t>
  </si>
  <si>
    <t>fondo 22.50</t>
  </si>
  <si>
    <t>sobrante de caja 02</t>
  </si>
  <si>
    <t>sobrante es de caja 2</t>
  </si>
  <si>
    <t>faltante es de caja 1</t>
  </si>
  <si>
    <t>mal registro de 0.07$</t>
  </si>
  <si>
    <t>15.00f/c</t>
  </si>
  <si>
    <t xml:space="preserve">faltante sobra en caja </t>
  </si>
  <si>
    <t>20.50f/c</t>
  </si>
  <si>
    <t>nota a credito 5$</t>
  </si>
  <si>
    <t>sobrante de caja 03</t>
  </si>
  <si>
    <t>17f/c</t>
  </si>
  <si>
    <t>27.80f/c</t>
  </si>
  <si>
    <t>4f/c</t>
  </si>
  <si>
    <t>en debito</t>
  </si>
  <si>
    <t>CRED.BANCAMIGA</t>
  </si>
  <si>
    <t>FALTANTE ESTA EN</t>
  </si>
  <si>
    <t>CAJA 06</t>
  </si>
  <si>
    <t xml:space="preserve">SOBRANTE ES DE CAJA </t>
  </si>
  <si>
    <t>13.50F/C</t>
  </si>
  <si>
    <t>DEB.BANCAMIGA</t>
  </si>
  <si>
    <t>8.00F/C</t>
  </si>
  <si>
    <t>PERIODICO 6.00</t>
  </si>
  <si>
    <t xml:space="preserve">7.90 EN DEBITO </t>
  </si>
  <si>
    <t>LOS 10.00 LOS TIENE</t>
  </si>
  <si>
    <t>LA CAJA 06</t>
  </si>
  <si>
    <t>16.37 DEBITO</t>
  </si>
  <si>
    <t>24.50F/C</t>
  </si>
  <si>
    <t xml:space="preserve">SOBRANTE POR </t>
  </si>
  <si>
    <t>BIOPAGO DE 4.59</t>
  </si>
  <si>
    <t xml:space="preserve">6.88FECTIVO </t>
  </si>
  <si>
    <t xml:space="preserve">82.50F/C FALTANTE </t>
  </si>
  <si>
    <t>DE 40.50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</si>
</sst>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47412.32</v>
      </c>
      <c r="C2" s="43">
        <f>MODELO!AH12</f>
        <v>22790.52</v>
      </c>
      <c r="D2" s="43">
        <f>EXQUISITECES!AH12</f>
        <v>9175.4369999999999</v>
      </c>
      <c r="E2" s="43">
        <f>HOYADA!AH12</f>
        <v>11925.3</v>
      </c>
      <c r="F2" s="43">
        <f>FARMASTOP!AH12</f>
        <v>2054.23</v>
      </c>
      <c r="G2" s="43">
        <f>BOCAS!AH12</f>
        <v>1835.37</v>
      </c>
      <c r="H2" s="43">
        <f>LAGUNETICA!AH12</f>
        <v>10873.65</v>
      </c>
      <c r="I2" s="43">
        <f>SANANTONIO!AH12</f>
        <v>0</v>
      </c>
      <c r="J2" s="43">
        <f>SUM(B2:I2)</f>
        <v>106066.82699999999</v>
      </c>
    </row>
    <row r="3" spans="1:10" x14ac:dyDescent="0.25">
      <c r="A3" s="46" t="s">
        <v>0</v>
      </c>
      <c r="B3" s="43">
        <f>AUTOMERCADO!AH15</f>
        <v>677</v>
      </c>
      <c r="C3" s="43">
        <f>MODELO!AH15</f>
        <v>837.3</v>
      </c>
      <c r="D3" s="43">
        <f>EXQUISITECES!AH15</f>
        <v>158.703</v>
      </c>
      <c r="E3" s="43">
        <f>HOYADA!AH15</f>
        <v>906.3</v>
      </c>
      <c r="F3" s="43">
        <f>FARMASTOP!AH15</f>
        <v>65.5</v>
      </c>
      <c r="G3" s="43">
        <f>BOCAS!AH15</f>
        <v>0</v>
      </c>
      <c r="H3" s="43">
        <f>LAGUNETICA!AH15</f>
        <v>650.29999999999995</v>
      </c>
      <c r="I3" s="43">
        <f>SANANTONIO!AH15</f>
        <v>0</v>
      </c>
      <c r="J3" s="43">
        <f t="shared" ref="J3:J52" si="0">SUM(B3:I3)</f>
        <v>3295.1030000000001</v>
      </c>
    </row>
    <row r="4" spans="1:10" x14ac:dyDescent="0.25">
      <c r="A4" s="73" t="s">
        <v>20</v>
      </c>
      <c r="B4" s="43">
        <f>AUTOMERCADO!AH16</f>
        <v>5013</v>
      </c>
      <c r="C4" s="43">
        <f>MODELO!AH16</f>
        <v>2001</v>
      </c>
      <c r="D4" s="43">
        <f>EXQUISITECES!AH16</f>
        <v>767</v>
      </c>
      <c r="E4" s="43">
        <f>HOYADA!AH16</f>
        <v>695</v>
      </c>
      <c r="F4" s="43">
        <f>FARMASTOP!AH16</f>
        <v>89</v>
      </c>
      <c r="G4" s="43">
        <f>BOCAS!AH16</f>
        <v>168</v>
      </c>
      <c r="H4" s="43">
        <f>LAGUNETICA!AH16</f>
        <v>952</v>
      </c>
      <c r="I4" s="43">
        <f>SANANTONIO!AH16</f>
        <v>0</v>
      </c>
      <c r="J4" s="43">
        <f t="shared" si="0"/>
        <v>9685</v>
      </c>
    </row>
    <row r="5" spans="1:10" x14ac:dyDescent="0.25">
      <c r="A5" s="46" t="s">
        <v>27</v>
      </c>
      <c r="B5" s="43">
        <f>AUTOMERCADO!AH17</f>
        <v>22307.85</v>
      </c>
      <c r="C5" s="43">
        <f>MODELO!AH17</f>
        <v>8904.4500000000007</v>
      </c>
      <c r="D5" s="43">
        <f>EXQUISITECES!AH17</f>
        <v>3413.1500000000005</v>
      </c>
      <c r="E5" s="43">
        <f>HOYADA!AH17</f>
        <v>3092.7500000000005</v>
      </c>
      <c r="F5" s="43">
        <f>FARMASTOP!AH17</f>
        <v>396.05</v>
      </c>
      <c r="G5" s="43">
        <f>BOCAS!AH17</f>
        <v>771.11999999999989</v>
      </c>
      <c r="H5" s="43">
        <f>LAGUNETICA!AH17</f>
        <v>4236.4000000000005</v>
      </c>
      <c r="I5" s="43">
        <f>SANANTONIO!AH17</f>
        <v>0</v>
      </c>
      <c r="J5" s="43">
        <f t="shared" si="0"/>
        <v>43121.770000000004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59</v>
      </c>
      <c r="D6" s="43">
        <f>EXQUISITECES!AH18</f>
        <v>0</v>
      </c>
      <c r="E6" s="43">
        <f>HOYADA!AH18</f>
        <v>38</v>
      </c>
      <c r="F6" s="43">
        <f>FARMASTOP!AH18</f>
        <v>10</v>
      </c>
      <c r="G6" s="43">
        <f>BOCAS!AH18</f>
        <v>0</v>
      </c>
      <c r="H6" s="43">
        <f>LAGUNETICA!AH18</f>
        <v>112</v>
      </c>
      <c r="I6" s="43">
        <f>SANANTONIO!AH18</f>
        <v>0</v>
      </c>
      <c r="J6" s="43">
        <f t="shared" si="0"/>
        <v>219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264.32</v>
      </c>
      <c r="D7" s="43">
        <f>EXQUISITECES!AH19</f>
        <v>0</v>
      </c>
      <c r="E7" s="43">
        <f>HOYADA!AH19</f>
        <v>170.23999999999998</v>
      </c>
      <c r="F7" s="43">
        <f>FARMASTOP!AH19</f>
        <v>44.800000000000004</v>
      </c>
      <c r="G7" s="43">
        <f>BOCAS!AH19</f>
        <v>0</v>
      </c>
      <c r="H7" s="43">
        <f>LAGUNETICA!AH19</f>
        <v>501.76000000000005</v>
      </c>
      <c r="I7" s="43">
        <f>SANANTONIO!AH19</f>
        <v>0</v>
      </c>
      <c r="J7" s="43">
        <f t="shared" si="0"/>
        <v>981.12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5013</v>
      </c>
      <c r="C10" s="43">
        <f>MODELO!AH22</f>
        <v>2060</v>
      </c>
      <c r="D10" s="43">
        <f>EXQUISITECES!AH22</f>
        <v>767</v>
      </c>
      <c r="E10" s="43">
        <f>HOYADA!AH22</f>
        <v>733</v>
      </c>
      <c r="F10" s="43">
        <f>FARMASTOP!AH22</f>
        <v>99</v>
      </c>
      <c r="G10" s="43">
        <f>BOCAS!AH22</f>
        <v>168</v>
      </c>
      <c r="H10" s="43">
        <f>LAGUNETICA!AH22</f>
        <v>1064</v>
      </c>
      <c r="I10" s="43">
        <f>SANANTONIO!AH22</f>
        <v>0</v>
      </c>
      <c r="J10" s="43">
        <f t="shared" si="0"/>
        <v>9904</v>
      </c>
    </row>
    <row r="11" spans="1:10" x14ac:dyDescent="0.25">
      <c r="A11" s="48" t="s">
        <v>26</v>
      </c>
      <c r="B11" s="43">
        <f>AUTOMERCADO!AH23</f>
        <v>22307.85</v>
      </c>
      <c r="C11" s="43">
        <f>MODELO!AH23</f>
        <v>9168.77</v>
      </c>
      <c r="D11" s="43">
        <f>EXQUISITECES!AH23</f>
        <v>3413.1500000000005</v>
      </c>
      <c r="E11" s="43">
        <f>HOYADA!AH23</f>
        <v>3262.9900000000002</v>
      </c>
      <c r="F11" s="43">
        <f>FARMASTOP!AH23</f>
        <v>440.85</v>
      </c>
      <c r="G11" s="43">
        <f>BOCAS!AH23</f>
        <v>771.11999999999989</v>
      </c>
      <c r="H11" s="43">
        <f>LAGUNETICA!AH23</f>
        <v>4738.16</v>
      </c>
      <c r="I11" s="43">
        <f>SANANTONIO!AH23</f>
        <v>0</v>
      </c>
      <c r="J11" s="43">
        <f t="shared" si="0"/>
        <v>44102.89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1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1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4.45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4.45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1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1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4.45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4.45</v>
      </c>
    </row>
    <row r="20" spans="1:10" x14ac:dyDescent="0.25">
      <c r="A20" s="46" t="s">
        <v>34</v>
      </c>
      <c r="B20" s="43">
        <f>AUTOMERCADO!AH32</f>
        <v>375.51</v>
      </c>
      <c r="C20" s="43">
        <f>MODELO!AH32</f>
        <v>50.980000000000004</v>
      </c>
      <c r="D20" s="43">
        <f>EXQUISITECES!AH32</f>
        <v>19.79</v>
      </c>
      <c r="E20" s="43">
        <f>HOYADA!AH32</f>
        <v>10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456.28000000000003</v>
      </c>
    </row>
    <row r="21" spans="1:10" x14ac:dyDescent="0.25">
      <c r="A21" s="46" t="s">
        <v>35</v>
      </c>
      <c r="B21" s="43">
        <f>AUTOMERCADO!AH33</f>
        <v>1671.0195000000001</v>
      </c>
      <c r="C21" s="43">
        <f>MODELO!AH33</f>
        <v>226.86099999999999</v>
      </c>
      <c r="D21" s="43">
        <f>EXQUISITECES!AH33</f>
        <v>88.0655</v>
      </c>
      <c r="E21" s="43">
        <f>HOYADA!AH33</f>
        <v>44.5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2030.4460000000001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375.51</v>
      </c>
      <c r="C26" s="43">
        <f>MODELO!AH38</f>
        <v>50.980000000000004</v>
      </c>
      <c r="D26" s="43">
        <f>EXQUISITECES!AH38</f>
        <v>19.79</v>
      </c>
      <c r="E26" s="43">
        <f>HOYADA!AH38</f>
        <v>10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456.28000000000003</v>
      </c>
    </row>
    <row r="27" spans="1:10" x14ac:dyDescent="0.25">
      <c r="A27" s="48" t="s">
        <v>42</v>
      </c>
      <c r="B27" s="43">
        <f>AUTOMERCADO!AH39</f>
        <v>1671.0195000000001</v>
      </c>
      <c r="C27" s="43">
        <f>MODELO!AH39</f>
        <v>226.86099999999999</v>
      </c>
      <c r="D27" s="43">
        <f>EXQUISITECES!AH39</f>
        <v>88.0655</v>
      </c>
      <c r="E27" s="43">
        <f>HOYADA!AH39</f>
        <v>44.5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2030.4460000000001</v>
      </c>
    </row>
    <row r="28" spans="1:10" x14ac:dyDescent="0.25">
      <c r="A28" s="46" t="s">
        <v>43</v>
      </c>
      <c r="B28" s="43">
        <f>AUTOMERCADO!AH40</f>
        <v>159.34</v>
      </c>
      <c r="C28" s="43">
        <f>MODELO!AH40</f>
        <v>24.779999999999998</v>
      </c>
      <c r="D28" s="43">
        <f>EXQUISITECES!AH40</f>
        <v>21.28</v>
      </c>
      <c r="E28" s="43">
        <f>HOYADA!AH40</f>
        <v>76.64</v>
      </c>
      <c r="F28" s="43">
        <f>FARMASTOP!AH40</f>
        <v>8.81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290.85000000000002</v>
      </c>
    </row>
    <row r="29" spans="1:10" x14ac:dyDescent="0.25">
      <c r="A29" s="46" t="s">
        <v>44</v>
      </c>
      <c r="B29" s="43">
        <f>AUTOMERCADO!AH41</f>
        <v>709.06299999999999</v>
      </c>
      <c r="C29" s="43">
        <f>MODELO!AH41</f>
        <v>110.271</v>
      </c>
      <c r="D29" s="43">
        <f>EXQUISITECES!AH41</f>
        <v>94.696000000000012</v>
      </c>
      <c r="E29" s="43">
        <f>HOYADA!AH41</f>
        <v>341.048</v>
      </c>
      <c r="F29" s="43">
        <f>FARMASTOP!AH41</f>
        <v>39.204500000000003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1294.2825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159.34</v>
      </c>
      <c r="C34" s="43">
        <f>MODELO!AH46</f>
        <v>24.779999999999998</v>
      </c>
      <c r="D34" s="43">
        <f>EXQUISITECES!AH46</f>
        <v>21.28</v>
      </c>
      <c r="E34" s="43">
        <f>HOYADA!AH46</f>
        <v>76.64</v>
      </c>
      <c r="F34" s="43">
        <f>FARMASTOP!AH46</f>
        <v>8.81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290.85000000000002</v>
      </c>
    </row>
    <row r="35" spans="1:10" x14ac:dyDescent="0.25">
      <c r="A35" s="48" t="s">
        <v>48</v>
      </c>
      <c r="B35" s="43">
        <f>AUTOMERCADO!AH47</f>
        <v>709.06299999999999</v>
      </c>
      <c r="C35" s="43">
        <f>MODELO!AH47</f>
        <v>110.271</v>
      </c>
      <c r="D35" s="43">
        <f>EXQUISITECES!AH47</f>
        <v>94.696000000000012</v>
      </c>
      <c r="E35" s="43">
        <f>HOYADA!AH47</f>
        <v>341.048</v>
      </c>
      <c r="F35" s="43">
        <f>FARMASTOP!AH47</f>
        <v>39.204500000000003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1294.2825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16944.629999999997</v>
      </c>
      <c r="C37" s="43">
        <f>MODELO!AH49</f>
        <v>6252.0800000000008</v>
      </c>
      <c r="D37" s="43">
        <f>EXQUISITECES!AH49</f>
        <v>4260.4399999999996</v>
      </c>
      <c r="E37" s="43">
        <f>HOYADA!AH49</f>
        <v>3733.58</v>
      </c>
      <c r="F37" s="43">
        <f>FARMASTOP!AH49</f>
        <v>1410.48</v>
      </c>
      <c r="G37" s="43">
        <f>BOCAS!AH49</f>
        <v>926.75</v>
      </c>
      <c r="H37" s="43">
        <f>LAGUNETICA!AH49</f>
        <v>1180.54</v>
      </c>
      <c r="I37" s="43">
        <f>SANANTONIO!AH49</f>
        <v>0</v>
      </c>
      <c r="J37" s="43">
        <f t="shared" si="0"/>
        <v>34708.499999999993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452.01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452.01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2806.4700000000003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2961.51</v>
      </c>
      <c r="I40" s="43">
        <f>SANANTONIO!AH52</f>
        <v>0</v>
      </c>
      <c r="J40" s="43">
        <f t="shared" si="0"/>
        <v>5767.9800000000005</v>
      </c>
    </row>
    <row r="41" spans="1:10" x14ac:dyDescent="0.25">
      <c r="A41" s="74" t="s">
        <v>18</v>
      </c>
      <c r="B41" s="43">
        <f>AUTOMERCADO!AH53</f>
        <v>3280.0800000000004</v>
      </c>
      <c r="C41" s="43">
        <f>MODELO!AH53</f>
        <v>2858.01</v>
      </c>
      <c r="D41" s="43">
        <f>EXQUISITECES!AH53</f>
        <v>1162.07</v>
      </c>
      <c r="E41" s="43">
        <f>HOYADA!AH53</f>
        <v>3587.4400000000005</v>
      </c>
      <c r="F41" s="43">
        <f>FARMASTOP!AH53</f>
        <v>66.289999999999992</v>
      </c>
      <c r="G41" s="43">
        <f>BOCAS!AH53</f>
        <v>101.09</v>
      </c>
      <c r="H41" s="43">
        <f>LAGUNETICA!AH53</f>
        <v>1354.3200000000002</v>
      </c>
      <c r="I41" s="43">
        <f>SANANTONIO!AH53</f>
        <v>0</v>
      </c>
      <c r="J41" s="43">
        <f t="shared" si="0"/>
        <v>12409.300000000001</v>
      </c>
    </row>
    <row r="42" spans="1:10" x14ac:dyDescent="0.25">
      <c r="A42" s="74" t="s">
        <v>114</v>
      </c>
      <c r="B42" s="43">
        <f>AUTOMERCADO!AH54</f>
        <v>213.75</v>
      </c>
      <c r="C42" s="43">
        <f>MODELO!AH54</f>
        <v>339</v>
      </c>
      <c r="D42" s="43">
        <f>EXQUISITECES!AH54</f>
        <v>0</v>
      </c>
      <c r="E42" s="43">
        <f>HOYADA!AH54</f>
        <v>14.89</v>
      </c>
      <c r="F42" s="43">
        <f>FARMASTOP!AH54</f>
        <v>38.36</v>
      </c>
      <c r="G42" s="43">
        <f>BOCAS!AH54</f>
        <v>28</v>
      </c>
      <c r="H42" s="43">
        <f>LAGUNETICA!AH54</f>
        <v>0</v>
      </c>
      <c r="I42" s="43">
        <f>SANANTONIO!AH54</f>
        <v>0</v>
      </c>
      <c r="J42" s="43">
        <f t="shared" si="0"/>
        <v>634</v>
      </c>
    </row>
    <row r="43" spans="1:10" x14ac:dyDescent="0.25">
      <c r="A43" s="74" t="s">
        <v>52</v>
      </c>
      <c r="B43" s="43">
        <f>AUTOMERCADO!AH55</f>
        <v>1304.32</v>
      </c>
      <c r="C43" s="43">
        <f>MODELO!AH55</f>
        <v>305.89</v>
      </c>
      <c r="D43" s="43">
        <f>EXQUISITECES!AH55</f>
        <v>26.62</v>
      </c>
      <c r="E43" s="43">
        <f>HOYADA!AH55</f>
        <v>38.4</v>
      </c>
      <c r="F43" s="43">
        <f>FARMASTOP!AH55</f>
        <v>49.940000000000005</v>
      </c>
      <c r="G43" s="43">
        <f>BOCAS!AH55</f>
        <v>63.79</v>
      </c>
      <c r="H43" s="43">
        <f>LAGUNETICA!AH55</f>
        <v>0</v>
      </c>
      <c r="I43" s="43">
        <f>SANANTONIO!AH55</f>
        <v>0</v>
      </c>
      <c r="J43" s="43">
        <f t="shared" si="0"/>
        <v>1788.96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31.27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31.27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9.0500000000000007</v>
      </c>
      <c r="I47" s="43">
        <f>SANANTONIO!AH59</f>
        <v>0</v>
      </c>
      <c r="J47" s="43">
        <f t="shared" si="0"/>
        <v>9.0500000000000007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47559.722499999989</v>
      </c>
      <c r="C52" s="75">
        <f>MODELO!AH64</f>
        <v>22935.921999999999</v>
      </c>
      <c r="D52" s="75">
        <f>EXQUISITECES!AH64</f>
        <v>9208.1944999999996</v>
      </c>
      <c r="E52" s="75">
        <f>HOYADA!AH64</f>
        <v>11929.147999999999</v>
      </c>
      <c r="F52" s="75">
        <f>FARMASTOP!AH64</f>
        <v>2110.6244999999999</v>
      </c>
      <c r="G52" s="75">
        <f>BOCAS!AH64</f>
        <v>1890.75</v>
      </c>
      <c r="H52" s="75">
        <f>LAGUNETICA!AH64</f>
        <v>10893.880000000001</v>
      </c>
      <c r="I52" s="75">
        <f>SANANTONIO!AH64</f>
        <v>0</v>
      </c>
      <c r="J52" s="75">
        <f t="shared" si="0"/>
        <v>106528.2415</v>
      </c>
    </row>
    <row r="53" spans="1:10" x14ac:dyDescent="0.25">
      <c r="A53" s="56" t="s">
        <v>3</v>
      </c>
      <c r="B53" s="43">
        <f>B2</f>
        <v>47412.32</v>
      </c>
      <c r="C53" s="43">
        <f t="shared" ref="C53:I53" si="1">C2</f>
        <v>22790.52</v>
      </c>
      <c r="D53" s="43">
        <f t="shared" si="1"/>
        <v>9175.4369999999999</v>
      </c>
      <c r="E53" s="43">
        <f t="shared" si="1"/>
        <v>11925.3</v>
      </c>
      <c r="F53" s="43">
        <f t="shared" si="1"/>
        <v>2054.23</v>
      </c>
      <c r="G53" s="43">
        <f t="shared" si="1"/>
        <v>1835.37</v>
      </c>
      <c r="H53" s="43">
        <f t="shared" si="1"/>
        <v>10873.65</v>
      </c>
      <c r="I53" s="43">
        <f t="shared" si="1"/>
        <v>0</v>
      </c>
      <c r="J53" s="43">
        <f>J2</f>
        <v>106066.82699999999</v>
      </c>
    </row>
    <row r="54" spans="1:10" x14ac:dyDescent="0.25">
      <c r="A54" s="58" t="s">
        <v>95</v>
      </c>
      <c r="B54" s="43">
        <f>+B52-B53</f>
        <v>147.40249999998923</v>
      </c>
      <c r="C54" s="43">
        <f t="shared" ref="C54:I54" si="2">+C52-C53</f>
        <v>145.40199999999822</v>
      </c>
      <c r="D54" s="43">
        <f t="shared" si="2"/>
        <v>32.757499999999709</v>
      </c>
      <c r="E54" s="43">
        <f t="shared" si="2"/>
        <v>3.8479999999999563</v>
      </c>
      <c r="F54" s="43">
        <f t="shared" si="2"/>
        <v>56.39449999999988</v>
      </c>
      <c r="G54" s="43">
        <f t="shared" si="2"/>
        <v>55.380000000000109</v>
      </c>
      <c r="H54" s="43">
        <f t="shared" si="2"/>
        <v>20.230000000001382</v>
      </c>
      <c r="I54" s="43">
        <f t="shared" si="2"/>
        <v>0</v>
      </c>
      <c r="J54" s="43">
        <f>+J52-J53</f>
        <v>461.4145000000135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71" sqref="A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>
        <v>4.4800000000000004</v>
      </c>
      <c r="C9" s="1" t="s">
        <v>39</v>
      </c>
      <c r="D9" s="24">
        <v>4.4800000000000004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65</v>
      </c>
      <c r="H11" s="5" t="s">
        <v>67</v>
      </c>
      <c r="I11" s="5" t="s">
        <v>69</v>
      </c>
      <c r="J11" s="5" t="s">
        <v>54</v>
      </c>
      <c r="K11" s="5" t="s">
        <v>56</v>
      </c>
      <c r="L11" s="5" t="s">
        <v>58</v>
      </c>
      <c r="M11" s="5" t="s">
        <v>60</v>
      </c>
      <c r="N11" s="5" t="s">
        <v>62</v>
      </c>
      <c r="O11" s="5" t="s">
        <v>64</v>
      </c>
      <c r="P11" s="5" t="s">
        <v>66</v>
      </c>
      <c r="Q11" s="5" t="s">
        <v>68</v>
      </c>
      <c r="R11" s="5" t="s">
        <v>76</v>
      </c>
      <c r="S11" s="5" t="s">
        <v>80</v>
      </c>
      <c r="T11" s="5" t="s">
        <v>82</v>
      </c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1407.92</v>
      </c>
      <c r="C12" s="26">
        <v>708.7</v>
      </c>
      <c r="D12" s="26">
        <v>1126.47</v>
      </c>
      <c r="E12" s="26">
        <v>1341.96</v>
      </c>
      <c r="F12" s="26">
        <v>2708.25</v>
      </c>
      <c r="G12" s="26">
        <v>32.29</v>
      </c>
      <c r="H12" s="26">
        <v>3951.31</v>
      </c>
      <c r="I12" s="26">
        <v>1551.12</v>
      </c>
      <c r="J12" s="26">
        <v>2948.19</v>
      </c>
      <c r="K12" s="26">
        <v>4748.82</v>
      </c>
      <c r="L12" s="26">
        <v>2883.11</v>
      </c>
      <c r="M12" s="26">
        <v>2940.63</v>
      </c>
      <c r="N12" s="26">
        <v>5508.47</v>
      </c>
      <c r="O12" s="26">
        <v>5640.77</v>
      </c>
      <c r="P12" s="26">
        <v>1407.35</v>
      </c>
      <c r="Q12" s="26">
        <v>3511.73</v>
      </c>
      <c r="R12" s="26">
        <v>1911.35</v>
      </c>
      <c r="S12" s="26">
        <v>844.46</v>
      </c>
      <c r="T12" s="26">
        <v>2239.42</v>
      </c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47412.32</v>
      </c>
      <c r="AI12" s="26">
        <v>47434.71</v>
      </c>
      <c r="AJ12" s="69">
        <f>+AI12-AH12</f>
        <v>22.389999999999418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63.7</v>
      </c>
      <c r="E15" s="23"/>
      <c r="F15" s="23">
        <v>157.5</v>
      </c>
      <c r="G15" s="23"/>
      <c r="H15" s="23">
        <v>70.7</v>
      </c>
      <c r="I15" s="23">
        <v>15.2</v>
      </c>
      <c r="J15" s="23">
        <v>39.700000000000003</v>
      </c>
      <c r="K15" s="23">
        <v>22.5</v>
      </c>
      <c r="L15" s="23">
        <v>5</v>
      </c>
      <c r="M15" s="23"/>
      <c r="N15" s="23"/>
      <c r="O15" s="23">
        <v>14</v>
      </c>
      <c r="P15" s="23"/>
      <c r="Q15" s="23"/>
      <c r="R15" s="23">
        <v>168.5</v>
      </c>
      <c r="S15" s="23">
        <v>94.2</v>
      </c>
      <c r="T15" s="23">
        <v>26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677</v>
      </c>
    </row>
    <row r="16" spans="1:36" s="32" customFormat="1" x14ac:dyDescent="0.25">
      <c r="A16" s="30" t="s">
        <v>20</v>
      </c>
      <c r="B16" s="31">
        <v>130</v>
      </c>
      <c r="C16" s="31">
        <v>3</v>
      </c>
      <c r="D16" s="31">
        <v>80</v>
      </c>
      <c r="E16" s="31">
        <v>147</v>
      </c>
      <c r="F16" s="31">
        <v>122</v>
      </c>
      <c r="G16" s="31"/>
      <c r="H16" s="31">
        <v>286</v>
      </c>
      <c r="I16" s="31">
        <v>118</v>
      </c>
      <c r="J16" s="31">
        <v>308</v>
      </c>
      <c r="K16" s="31">
        <v>510</v>
      </c>
      <c r="L16" s="31">
        <v>298</v>
      </c>
      <c r="M16" s="31">
        <v>392</v>
      </c>
      <c r="N16" s="31">
        <v>699</v>
      </c>
      <c r="O16" s="31">
        <v>670</v>
      </c>
      <c r="P16" s="31">
        <v>206</v>
      </c>
      <c r="Q16" s="31">
        <v>477</v>
      </c>
      <c r="R16" s="31">
        <v>265</v>
      </c>
      <c r="S16" s="31">
        <v>28</v>
      </c>
      <c r="T16" s="31">
        <v>274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5013</v>
      </c>
      <c r="AJ16" s="70"/>
    </row>
    <row r="17" spans="1:36" s="47" customFormat="1" x14ac:dyDescent="0.25">
      <c r="A17" s="46" t="s">
        <v>27</v>
      </c>
      <c r="B17" s="22">
        <f>B16*$B$8</f>
        <v>578.5</v>
      </c>
      <c r="C17" s="22">
        <f>C16*$B$8</f>
        <v>13.350000000000001</v>
      </c>
      <c r="D17" s="22">
        <f t="shared" ref="D17:L17" si="2">D16*$B$8</f>
        <v>356</v>
      </c>
      <c r="E17" s="22">
        <f t="shared" si="2"/>
        <v>654.15</v>
      </c>
      <c r="F17" s="22">
        <f t="shared" si="2"/>
        <v>542.9</v>
      </c>
      <c r="G17" s="22">
        <f t="shared" si="2"/>
        <v>0</v>
      </c>
      <c r="H17" s="22">
        <f t="shared" si="2"/>
        <v>1272.7</v>
      </c>
      <c r="I17" s="22">
        <f t="shared" si="2"/>
        <v>525.1</v>
      </c>
      <c r="J17" s="22">
        <f t="shared" si="2"/>
        <v>1370.6000000000001</v>
      </c>
      <c r="K17" s="22">
        <f t="shared" si="2"/>
        <v>2269.5</v>
      </c>
      <c r="L17" s="22">
        <f t="shared" si="2"/>
        <v>1326.1000000000001</v>
      </c>
      <c r="M17" s="22">
        <f t="shared" ref="M17:R17" si="3">M16*$B$8</f>
        <v>1744.4</v>
      </c>
      <c r="N17" s="22">
        <f t="shared" si="3"/>
        <v>3110.55</v>
      </c>
      <c r="O17" s="22">
        <f t="shared" si="3"/>
        <v>2981.5</v>
      </c>
      <c r="P17" s="22">
        <f t="shared" si="3"/>
        <v>916.7</v>
      </c>
      <c r="Q17" s="22">
        <f t="shared" si="3"/>
        <v>2122.65</v>
      </c>
      <c r="R17" s="22">
        <f t="shared" si="3"/>
        <v>1179.25</v>
      </c>
      <c r="S17" s="22">
        <f t="shared" ref="S17:AG17" si="4">S16*$B$8</f>
        <v>124.60000000000001</v>
      </c>
      <c r="T17" s="22">
        <f t="shared" si="4"/>
        <v>1219.3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22307.85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130</v>
      </c>
      <c r="C22" s="20">
        <f t="shared" ref="C22:L22" si="11">+C16+C18+C20</f>
        <v>3</v>
      </c>
      <c r="D22" s="20">
        <f t="shared" si="11"/>
        <v>80</v>
      </c>
      <c r="E22" s="20">
        <f t="shared" si="11"/>
        <v>147</v>
      </c>
      <c r="F22" s="20">
        <f t="shared" si="11"/>
        <v>122</v>
      </c>
      <c r="G22" s="20">
        <f t="shared" si="11"/>
        <v>0</v>
      </c>
      <c r="H22" s="20">
        <f t="shared" si="11"/>
        <v>286</v>
      </c>
      <c r="I22" s="20">
        <f t="shared" si="11"/>
        <v>118</v>
      </c>
      <c r="J22" s="20">
        <f t="shared" si="11"/>
        <v>308</v>
      </c>
      <c r="K22" s="20">
        <f t="shared" si="11"/>
        <v>510</v>
      </c>
      <c r="L22" s="20">
        <f t="shared" si="11"/>
        <v>298</v>
      </c>
      <c r="M22" s="20">
        <f t="shared" ref="M22:S22" si="12">+M16+M18+M20</f>
        <v>392</v>
      </c>
      <c r="N22" s="20">
        <f t="shared" si="12"/>
        <v>699</v>
      </c>
      <c r="O22" s="20">
        <f t="shared" si="12"/>
        <v>670</v>
      </c>
      <c r="P22" s="20">
        <f t="shared" si="12"/>
        <v>206</v>
      </c>
      <c r="Q22" s="20">
        <f t="shared" si="12"/>
        <v>477</v>
      </c>
      <c r="R22" s="20">
        <f t="shared" si="12"/>
        <v>265</v>
      </c>
      <c r="S22" s="20">
        <f t="shared" si="12"/>
        <v>28</v>
      </c>
      <c r="T22" s="20">
        <f t="shared" ref="T22:AG22" si="13">+T16+T18+T20</f>
        <v>274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5013</v>
      </c>
    </row>
    <row r="23" spans="1:36" s="47" customFormat="1" x14ac:dyDescent="0.25">
      <c r="A23" s="48" t="s">
        <v>26</v>
      </c>
      <c r="B23" s="19">
        <f>+B17+B19+B21</f>
        <v>578.5</v>
      </c>
      <c r="C23" s="19">
        <f t="shared" ref="C23:L23" si="14">+C17+C19+C21</f>
        <v>13.350000000000001</v>
      </c>
      <c r="D23" s="19">
        <f t="shared" si="14"/>
        <v>356</v>
      </c>
      <c r="E23" s="19">
        <f t="shared" si="14"/>
        <v>654.15</v>
      </c>
      <c r="F23" s="19">
        <f t="shared" si="14"/>
        <v>542.9</v>
      </c>
      <c r="G23" s="19">
        <f t="shared" si="14"/>
        <v>0</v>
      </c>
      <c r="H23" s="19">
        <f t="shared" si="14"/>
        <v>1272.7</v>
      </c>
      <c r="I23" s="19">
        <f t="shared" si="14"/>
        <v>525.1</v>
      </c>
      <c r="J23" s="19">
        <f t="shared" si="14"/>
        <v>1370.6000000000001</v>
      </c>
      <c r="K23" s="19">
        <f t="shared" si="14"/>
        <v>2269.5</v>
      </c>
      <c r="L23" s="19">
        <f t="shared" si="14"/>
        <v>1326.1000000000001</v>
      </c>
      <c r="M23" s="19">
        <f t="shared" ref="M23:S23" si="15">+M17+M19+M21</f>
        <v>1744.4</v>
      </c>
      <c r="N23" s="19">
        <f t="shared" si="15"/>
        <v>3110.55</v>
      </c>
      <c r="O23" s="19">
        <f t="shared" si="15"/>
        <v>2981.5</v>
      </c>
      <c r="P23" s="19">
        <f t="shared" si="15"/>
        <v>916.7</v>
      </c>
      <c r="Q23" s="19">
        <f t="shared" si="15"/>
        <v>2122.65</v>
      </c>
      <c r="R23" s="19">
        <f t="shared" si="15"/>
        <v>1179.25</v>
      </c>
      <c r="S23" s="19">
        <f t="shared" si="15"/>
        <v>124.60000000000001</v>
      </c>
      <c r="T23" s="19">
        <f t="shared" ref="T23:AG23" si="16">+T17+T19+T21</f>
        <v>1219.3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22307.85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>
        <v>10</v>
      </c>
      <c r="D32" s="36">
        <v>36.83</v>
      </c>
      <c r="E32" s="36"/>
      <c r="F32" s="36"/>
      <c r="G32" s="36"/>
      <c r="H32" s="36"/>
      <c r="I32" s="36"/>
      <c r="J32" s="36"/>
      <c r="K32" s="36">
        <v>194.17</v>
      </c>
      <c r="L32" s="36"/>
      <c r="M32" s="37"/>
      <c r="N32" s="37"/>
      <c r="O32" s="37">
        <v>81.92</v>
      </c>
      <c r="P32" s="37"/>
      <c r="Q32" s="37">
        <v>52.59</v>
      </c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375.51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44.5</v>
      </c>
      <c r="D33" s="22">
        <f t="shared" si="30"/>
        <v>163.89349999999999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864.05650000000003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364.54400000000004</v>
      </c>
      <c r="P33" s="22">
        <f t="shared" si="31"/>
        <v>0</v>
      </c>
      <c r="Q33" s="22">
        <f t="shared" si="31"/>
        <v>234.02550000000002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1671.0195000000001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10</v>
      </c>
      <c r="D38" s="20">
        <f t="shared" si="39"/>
        <v>36.83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194.17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81.92</v>
      </c>
      <c r="P38" s="20">
        <f t="shared" si="40"/>
        <v>0</v>
      </c>
      <c r="Q38" s="20">
        <f t="shared" si="40"/>
        <v>52.59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375.51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44.5</v>
      </c>
      <c r="D39" s="19">
        <f t="shared" si="42"/>
        <v>163.89349999999999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864.05650000000003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364.54400000000004</v>
      </c>
      <c r="P39" s="19">
        <f t="shared" si="43"/>
        <v>0</v>
      </c>
      <c r="Q39" s="19">
        <f t="shared" si="43"/>
        <v>234.02550000000002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1671.0195000000001</v>
      </c>
    </row>
    <row r="40" spans="1:34" x14ac:dyDescent="0.25">
      <c r="A40" s="13" t="s">
        <v>43</v>
      </c>
      <c r="B40" s="36"/>
      <c r="C40" s="36">
        <v>20.66</v>
      </c>
      <c r="D40" s="36"/>
      <c r="E40" s="36"/>
      <c r="F40" s="36"/>
      <c r="G40" s="36"/>
      <c r="H40" s="36"/>
      <c r="I40" s="36"/>
      <c r="J40" s="36"/>
      <c r="K40" s="36">
        <v>28.74</v>
      </c>
      <c r="L40" s="36"/>
      <c r="M40" s="36"/>
      <c r="N40" s="36">
        <v>61.01</v>
      </c>
      <c r="O40" s="36">
        <v>20.34</v>
      </c>
      <c r="P40" s="36"/>
      <c r="Q40" s="36"/>
      <c r="R40" s="36"/>
      <c r="S40" s="36">
        <v>28.59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159.34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91.936999999999998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127.893</v>
      </c>
      <c r="L41" s="22">
        <f t="shared" si="45"/>
        <v>0</v>
      </c>
      <c r="M41" s="22">
        <f t="shared" ref="M41:R41" si="46">M40*$B$8</f>
        <v>0</v>
      </c>
      <c r="N41" s="22">
        <f t="shared" si="46"/>
        <v>271.49450000000002</v>
      </c>
      <c r="O41" s="22">
        <f t="shared" si="46"/>
        <v>90.513000000000005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127.22550000000001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709.06299999999999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20.66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28.74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61.01</v>
      </c>
      <c r="O46" s="20">
        <f t="shared" si="55"/>
        <v>20.34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28.59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159.34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91.936999999999998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127.893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271.49450000000002</v>
      </c>
      <c r="O47" s="19">
        <f t="shared" si="58"/>
        <v>90.513000000000005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127.22550000000001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709.06299999999999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364.13</v>
      </c>
      <c r="C49" s="44">
        <v>369.47</v>
      </c>
      <c r="D49" s="44">
        <v>344.98</v>
      </c>
      <c r="E49" s="44">
        <v>551.65</v>
      </c>
      <c r="F49" s="44">
        <v>1952.42</v>
      </c>
      <c r="G49" s="44">
        <v>32.29</v>
      </c>
      <c r="H49" s="44">
        <v>2593.17</v>
      </c>
      <c r="I49" s="44">
        <v>995.86</v>
      </c>
      <c r="J49" s="44">
        <v>847.2</v>
      </c>
      <c r="K49" s="44">
        <v>1009.58</v>
      </c>
      <c r="L49" s="44">
        <v>936.68</v>
      </c>
      <c r="M49" s="45">
        <v>690.64</v>
      </c>
      <c r="N49" s="45">
        <v>1718.14</v>
      </c>
      <c r="O49" s="45">
        <v>1590.82</v>
      </c>
      <c r="P49" s="45">
        <v>212.21</v>
      </c>
      <c r="Q49" s="45">
        <v>1174.57</v>
      </c>
      <c r="R49" s="45">
        <v>566.88</v>
      </c>
      <c r="S49" s="45"/>
      <c r="T49" s="45">
        <v>993.94</v>
      </c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16944.629999999997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>
        <v>452.01</v>
      </c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452.01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481.93</v>
      </c>
      <c r="C53" s="44">
        <v>187.25</v>
      </c>
      <c r="D53" s="44">
        <v>188.82</v>
      </c>
      <c r="E53" s="44">
        <v>143.33000000000001</v>
      </c>
      <c r="F53" s="44"/>
      <c r="G53" s="44"/>
      <c r="H53" s="44"/>
      <c r="I53" s="44"/>
      <c r="J53" s="44">
        <v>493.29</v>
      </c>
      <c r="K53" s="44">
        <v>345.59</v>
      </c>
      <c r="L53" s="44">
        <v>592.97</v>
      </c>
      <c r="M53" s="45">
        <v>524.4</v>
      </c>
      <c r="N53" s="45"/>
      <c r="O53" s="45"/>
      <c r="P53" s="45">
        <v>291.73</v>
      </c>
      <c r="Q53" s="45"/>
      <c r="R53" s="45"/>
      <c r="S53" s="45">
        <v>30.77</v>
      </c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3280.0800000000004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14.18</v>
      </c>
      <c r="J54" s="44">
        <v>199.57</v>
      </c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213.75</v>
      </c>
    </row>
    <row r="55" spans="1:34" x14ac:dyDescent="0.25">
      <c r="A55" s="17" t="s">
        <v>52</v>
      </c>
      <c r="B55" s="44"/>
      <c r="C55" s="44">
        <v>4.41</v>
      </c>
      <c r="D55" s="44"/>
      <c r="E55" s="44">
        <v>15</v>
      </c>
      <c r="F55" s="44">
        <v>57.52</v>
      </c>
      <c r="G55" s="44"/>
      <c r="H55" s="44">
        <v>26.16</v>
      </c>
      <c r="I55" s="44"/>
      <c r="J55" s="44"/>
      <c r="K55" s="44">
        <v>133.29</v>
      </c>
      <c r="L55" s="44">
        <v>27.92</v>
      </c>
      <c r="M55" s="45"/>
      <c r="N55" s="45">
        <v>438.27</v>
      </c>
      <c r="O55" s="45">
        <v>601.75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1304.32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1424.56</v>
      </c>
      <c r="C64" s="53">
        <f t="shared" ref="C64:AG64" si="61">+C15+C23+C31+C39+C47+C48+C49+C50+C51+C52+C53+C54+C55+C56+C57+C58+C59+C60+C61+C62+C63</f>
        <v>710.91700000000003</v>
      </c>
      <c r="D64" s="53">
        <f t="shared" si="61"/>
        <v>1117.3934999999999</v>
      </c>
      <c r="E64" s="53">
        <f t="shared" si="61"/>
        <v>1364.1299999999999</v>
      </c>
      <c r="F64" s="53">
        <f t="shared" si="61"/>
        <v>2710.34</v>
      </c>
      <c r="G64" s="53">
        <f t="shared" si="61"/>
        <v>32.29</v>
      </c>
      <c r="H64" s="53">
        <f t="shared" si="61"/>
        <v>3962.73</v>
      </c>
      <c r="I64" s="53">
        <f t="shared" si="61"/>
        <v>1550.3400000000001</v>
      </c>
      <c r="J64" s="53">
        <f t="shared" si="61"/>
        <v>2950.36</v>
      </c>
      <c r="K64" s="53">
        <f t="shared" si="61"/>
        <v>4772.4095000000007</v>
      </c>
      <c r="L64" s="53">
        <f t="shared" si="61"/>
        <v>2888.67</v>
      </c>
      <c r="M64" s="53">
        <f t="shared" si="61"/>
        <v>2959.44</v>
      </c>
      <c r="N64" s="53">
        <f t="shared" si="61"/>
        <v>5538.4544999999998</v>
      </c>
      <c r="O64" s="53">
        <f t="shared" si="61"/>
        <v>5643.1269999999995</v>
      </c>
      <c r="P64" s="53">
        <f t="shared" si="61"/>
        <v>1420.64</v>
      </c>
      <c r="Q64" s="53">
        <f t="shared" si="61"/>
        <v>3531.2455</v>
      </c>
      <c r="R64" s="53">
        <f t="shared" si="61"/>
        <v>1914.63</v>
      </c>
      <c r="S64" s="53">
        <f t="shared" si="61"/>
        <v>828.80549999999994</v>
      </c>
      <c r="T64" s="53">
        <f t="shared" si="61"/>
        <v>2239.2399999999998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47559.722499999989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7 D</v>
      </c>
      <c r="H66" s="55" t="str">
        <f t="shared" si="62"/>
        <v>CAJA 8 D</v>
      </c>
      <c r="I66" s="55" t="str">
        <f t="shared" si="62"/>
        <v>CAJA 9 D</v>
      </c>
      <c r="J66" s="55" t="str">
        <f t="shared" si="62"/>
        <v>CAJA 1 N</v>
      </c>
      <c r="K66" s="55" t="str">
        <f t="shared" si="62"/>
        <v>CAJA 2 N</v>
      </c>
      <c r="L66" s="55" t="str">
        <f t="shared" si="62"/>
        <v>CAJA 3 N</v>
      </c>
      <c r="M66" s="55" t="str">
        <f t="shared" si="62"/>
        <v>CAJA 4 N</v>
      </c>
      <c r="N66" s="55" t="str">
        <f t="shared" si="62"/>
        <v>CAJA 5 N</v>
      </c>
      <c r="O66" s="55" t="str">
        <f t="shared" si="62"/>
        <v>CAJA 6 N</v>
      </c>
      <c r="P66" s="55" t="str">
        <f t="shared" si="62"/>
        <v>CAJA 7 N</v>
      </c>
      <c r="Q66" s="55" t="str">
        <f t="shared" si="62"/>
        <v>CAJA 8 N</v>
      </c>
      <c r="R66" s="55" t="str">
        <f t="shared" si="62"/>
        <v>CAJA 12 N</v>
      </c>
      <c r="S66" s="55" t="str">
        <f t="shared" si="62"/>
        <v>CAJA 14 N</v>
      </c>
      <c r="T66" s="55" t="str">
        <f t="shared" si="62"/>
        <v>CAJA 15 N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1407.92</v>
      </c>
      <c r="C67" s="57">
        <f t="shared" ref="C67:L67" si="63">C12</f>
        <v>708.7</v>
      </c>
      <c r="D67" s="57">
        <f t="shared" si="63"/>
        <v>1126.47</v>
      </c>
      <c r="E67" s="57">
        <f t="shared" si="63"/>
        <v>1341.96</v>
      </c>
      <c r="F67" s="57">
        <f t="shared" si="63"/>
        <v>2708.25</v>
      </c>
      <c r="G67" s="57">
        <f t="shared" si="63"/>
        <v>32.29</v>
      </c>
      <c r="H67" s="57">
        <f t="shared" si="63"/>
        <v>3951.31</v>
      </c>
      <c r="I67" s="57">
        <f t="shared" si="63"/>
        <v>1551.12</v>
      </c>
      <c r="J67" s="57">
        <f t="shared" si="63"/>
        <v>2948.19</v>
      </c>
      <c r="K67" s="57">
        <f t="shared" si="63"/>
        <v>4748.82</v>
      </c>
      <c r="L67" s="57">
        <f t="shared" si="63"/>
        <v>2883.11</v>
      </c>
      <c r="M67" s="57">
        <f t="shared" ref="M67:AG67" si="64">M12</f>
        <v>2940.63</v>
      </c>
      <c r="N67" s="57">
        <f t="shared" si="64"/>
        <v>5508.47</v>
      </c>
      <c r="O67" s="57">
        <f t="shared" si="64"/>
        <v>5640.77</v>
      </c>
      <c r="P67" s="57">
        <f t="shared" si="64"/>
        <v>1407.35</v>
      </c>
      <c r="Q67" s="57">
        <f t="shared" si="64"/>
        <v>3511.73</v>
      </c>
      <c r="R67" s="57">
        <f t="shared" si="64"/>
        <v>1911.35</v>
      </c>
      <c r="S67" s="57">
        <f t="shared" si="64"/>
        <v>844.46</v>
      </c>
      <c r="T67" s="57">
        <f t="shared" si="64"/>
        <v>2239.42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47412.32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1407.92</v>
      </c>
      <c r="C69" s="59">
        <f t="shared" ref="C69:L69" si="67">+C67+C68</f>
        <v>708.7</v>
      </c>
      <c r="D69" s="59">
        <f t="shared" si="67"/>
        <v>1126.47</v>
      </c>
      <c r="E69" s="59">
        <f t="shared" si="67"/>
        <v>1341.96</v>
      </c>
      <c r="F69" s="59">
        <f t="shared" si="67"/>
        <v>2708.25</v>
      </c>
      <c r="G69" s="59">
        <f t="shared" si="67"/>
        <v>32.29</v>
      </c>
      <c r="H69" s="59">
        <f t="shared" si="67"/>
        <v>3951.31</v>
      </c>
      <c r="I69" s="59">
        <f t="shared" si="67"/>
        <v>1551.12</v>
      </c>
      <c r="J69" s="59">
        <f t="shared" si="67"/>
        <v>2948.19</v>
      </c>
      <c r="K69" s="59">
        <f t="shared" si="67"/>
        <v>4748.82</v>
      </c>
      <c r="L69" s="59">
        <f t="shared" si="67"/>
        <v>2883.11</v>
      </c>
      <c r="M69" s="59">
        <f t="shared" ref="M69:AG69" si="68">+M67+M68</f>
        <v>2940.63</v>
      </c>
      <c r="N69" s="59">
        <f t="shared" si="68"/>
        <v>5508.47</v>
      </c>
      <c r="O69" s="59">
        <f t="shared" si="68"/>
        <v>5640.77</v>
      </c>
      <c r="P69" s="59">
        <f t="shared" si="68"/>
        <v>1407.35</v>
      </c>
      <c r="Q69" s="59">
        <f t="shared" si="68"/>
        <v>3511.73</v>
      </c>
      <c r="R69" s="59">
        <f t="shared" si="68"/>
        <v>1911.35</v>
      </c>
      <c r="S69" s="59">
        <f t="shared" si="68"/>
        <v>844.46</v>
      </c>
      <c r="T69" s="59">
        <f t="shared" si="68"/>
        <v>2239.42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47412.32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16.639999999999873</v>
      </c>
      <c r="C70" s="57">
        <f t="shared" si="69"/>
        <v>2.2169999999999845</v>
      </c>
      <c r="D70" s="57">
        <f t="shared" si="69"/>
        <v>-9.0765000000001237</v>
      </c>
      <c r="E70" s="57">
        <f t="shared" si="69"/>
        <v>22.169999999999845</v>
      </c>
      <c r="F70" s="57">
        <f t="shared" si="69"/>
        <v>2.0900000000001455</v>
      </c>
      <c r="G70" s="57">
        <f t="shared" si="69"/>
        <v>0</v>
      </c>
      <c r="H70" s="57">
        <f t="shared" si="69"/>
        <v>11.420000000000073</v>
      </c>
      <c r="I70" s="57">
        <f t="shared" si="69"/>
        <v>-0.77999999999974534</v>
      </c>
      <c r="J70" s="57">
        <f t="shared" si="69"/>
        <v>2.1700000000000728</v>
      </c>
      <c r="K70" s="57">
        <f t="shared" si="69"/>
        <v>23.589500000000953</v>
      </c>
      <c r="L70" s="57">
        <f t="shared" si="69"/>
        <v>5.5599999999999454</v>
      </c>
      <c r="M70" s="57">
        <f t="shared" ref="M70:AG70" si="70">+M64-M69</f>
        <v>18.809999999999945</v>
      </c>
      <c r="N70" s="57">
        <f t="shared" si="70"/>
        <v>29.984499999999571</v>
      </c>
      <c r="O70" s="57">
        <f t="shared" si="70"/>
        <v>2.3569999999990614</v>
      </c>
      <c r="P70" s="57">
        <f t="shared" si="70"/>
        <v>13.290000000000191</v>
      </c>
      <c r="Q70" s="57">
        <f t="shared" si="70"/>
        <v>19.515499999999975</v>
      </c>
      <c r="R70" s="57">
        <f t="shared" si="70"/>
        <v>3.2800000000002001</v>
      </c>
      <c r="S70" s="57">
        <f t="shared" si="70"/>
        <v>-15.654500000000098</v>
      </c>
      <c r="T70" s="57">
        <f t="shared" si="70"/>
        <v>-0.18000000000029104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147.40249999999958</v>
      </c>
    </row>
    <row r="71" spans="1:34" ht="101.25" customHeight="1" x14ac:dyDescent="0.25">
      <c r="A71" s="77" t="s">
        <v>96</v>
      </c>
      <c r="B71" s="14" t="s">
        <v>128</v>
      </c>
      <c r="C71" s="14"/>
      <c r="D71" s="14" t="s">
        <v>129</v>
      </c>
      <c r="E71" s="14" t="s">
        <v>130</v>
      </c>
      <c r="F71" s="14" t="s">
        <v>131</v>
      </c>
      <c r="G71" s="14"/>
      <c r="H71" s="14" t="s">
        <v>132</v>
      </c>
      <c r="I71" s="14"/>
      <c r="J71" s="14"/>
      <c r="K71" s="14"/>
      <c r="L71" s="14"/>
      <c r="M71" s="29" t="s">
        <v>133</v>
      </c>
      <c r="N71" s="29" t="s">
        <v>134</v>
      </c>
      <c r="O71" s="29"/>
      <c r="P71" s="29"/>
      <c r="Q71" s="29" t="s">
        <v>135</v>
      </c>
      <c r="R71" s="29"/>
      <c r="S71" s="29" t="s">
        <v>136</v>
      </c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>
        <v>8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2" sqref="AH6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>
        <v>4.4800000000000004</v>
      </c>
      <c r="C9" s="1" t="s">
        <v>39</v>
      </c>
      <c r="D9" s="24">
        <v>4.4800000000000004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1717.56</v>
      </c>
      <c r="C12" s="26">
        <v>1463.18</v>
      </c>
      <c r="D12" s="26">
        <v>230.87</v>
      </c>
      <c r="E12" s="26">
        <v>860.05</v>
      </c>
      <c r="F12" s="26">
        <v>762.14</v>
      </c>
      <c r="G12" s="26">
        <v>1364.02</v>
      </c>
      <c r="H12" s="26">
        <v>1083.08</v>
      </c>
      <c r="I12" s="26">
        <v>2427.9</v>
      </c>
      <c r="J12" s="26">
        <v>2656.13</v>
      </c>
      <c r="K12" s="26">
        <v>2185.61</v>
      </c>
      <c r="L12" s="26">
        <v>2670.96</v>
      </c>
      <c r="M12" s="26">
        <v>1848.29</v>
      </c>
      <c r="N12" s="26">
        <v>1720.48</v>
      </c>
      <c r="O12" s="26">
        <v>1800.25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22790.52</v>
      </c>
      <c r="AI12" s="26">
        <v>22790.52</v>
      </c>
      <c r="AJ12" s="69">
        <f>+AI12-AH12</f>
        <v>0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20</v>
      </c>
      <c r="C14" s="26"/>
      <c r="D14" s="26"/>
      <c r="E14" s="26"/>
      <c r="F14" s="26">
        <v>5</v>
      </c>
      <c r="G14" s="26"/>
      <c r="H14" s="26"/>
      <c r="I14" s="26">
        <v>5</v>
      </c>
      <c r="J14" s="26">
        <v>15</v>
      </c>
      <c r="K14" s="26">
        <v>25</v>
      </c>
      <c r="L14" s="26"/>
      <c r="M14" s="26">
        <v>5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75</v>
      </c>
      <c r="AI14" s="26"/>
      <c r="AJ14" s="69">
        <f>+AI14-AH14</f>
        <v>-75</v>
      </c>
    </row>
    <row r="15" spans="1:36" x14ac:dyDescent="0.25">
      <c r="A15" s="13" t="s">
        <v>0</v>
      </c>
      <c r="B15" s="23">
        <v>41</v>
      </c>
      <c r="C15" s="23">
        <v>63.5</v>
      </c>
      <c r="D15" s="23">
        <v>60</v>
      </c>
      <c r="E15" s="23">
        <v>0</v>
      </c>
      <c r="F15" s="23">
        <v>0</v>
      </c>
      <c r="G15" s="23">
        <v>23.5</v>
      </c>
      <c r="H15" s="23">
        <v>0.6</v>
      </c>
      <c r="I15" s="23">
        <v>178.5</v>
      </c>
      <c r="J15" s="23">
        <v>78.5</v>
      </c>
      <c r="K15" s="23">
        <v>16</v>
      </c>
      <c r="L15" s="23">
        <v>44</v>
      </c>
      <c r="M15" s="23">
        <v>165.2</v>
      </c>
      <c r="N15" s="23">
        <v>33.5</v>
      </c>
      <c r="O15" s="23">
        <v>133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837.3</v>
      </c>
    </row>
    <row r="16" spans="1:36" s="32" customFormat="1" x14ac:dyDescent="0.25">
      <c r="A16" s="30" t="s">
        <v>20</v>
      </c>
      <c r="B16" s="31">
        <v>117</v>
      </c>
      <c r="C16" s="31">
        <v>72</v>
      </c>
      <c r="D16" s="31">
        <v>15</v>
      </c>
      <c r="E16" s="31">
        <v>105</v>
      </c>
      <c r="F16" s="31">
        <v>45</v>
      </c>
      <c r="G16" s="31">
        <v>70</v>
      </c>
      <c r="H16" s="31">
        <v>92</v>
      </c>
      <c r="I16" s="31">
        <v>289</v>
      </c>
      <c r="J16" s="31">
        <v>333</v>
      </c>
      <c r="K16" s="31">
        <v>155</v>
      </c>
      <c r="L16" s="31">
        <v>284</v>
      </c>
      <c r="M16" s="31">
        <v>154</v>
      </c>
      <c r="N16" s="31">
        <v>180</v>
      </c>
      <c r="O16" s="31">
        <v>90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2001</v>
      </c>
      <c r="AJ16" s="70"/>
    </row>
    <row r="17" spans="1:36" s="47" customFormat="1" x14ac:dyDescent="0.25">
      <c r="A17" s="46" t="s">
        <v>27</v>
      </c>
      <c r="B17" s="22">
        <f>B16*$B$8</f>
        <v>520.65</v>
      </c>
      <c r="C17" s="22">
        <f>C16*$B$8</f>
        <v>320.40000000000003</v>
      </c>
      <c r="D17" s="22">
        <f t="shared" ref="D17:AG17" si="2">D16*$B$8</f>
        <v>66.75</v>
      </c>
      <c r="E17" s="22">
        <f t="shared" si="2"/>
        <v>467.25</v>
      </c>
      <c r="F17" s="22">
        <f t="shared" si="2"/>
        <v>200.25</v>
      </c>
      <c r="G17" s="22">
        <f t="shared" si="2"/>
        <v>311.5</v>
      </c>
      <c r="H17" s="22">
        <f t="shared" si="2"/>
        <v>409.40000000000003</v>
      </c>
      <c r="I17" s="22">
        <f t="shared" si="2"/>
        <v>1286.05</v>
      </c>
      <c r="J17" s="22">
        <f t="shared" si="2"/>
        <v>1481.8500000000001</v>
      </c>
      <c r="K17" s="22">
        <f t="shared" si="2"/>
        <v>689.75</v>
      </c>
      <c r="L17" s="22">
        <f t="shared" si="2"/>
        <v>1263.8</v>
      </c>
      <c r="M17" s="22">
        <f t="shared" si="2"/>
        <v>685.30000000000007</v>
      </c>
      <c r="N17" s="22">
        <f t="shared" si="2"/>
        <v>801</v>
      </c>
      <c r="O17" s="22">
        <f t="shared" si="2"/>
        <v>400.5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8904.4500000000007</v>
      </c>
    </row>
    <row r="18" spans="1:36" s="32" customFormat="1" x14ac:dyDescent="0.25">
      <c r="A18" s="30" t="s">
        <v>23</v>
      </c>
      <c r="B18" s="33">
        <v>30</v>
      </c>
      <c r="C18" s="33">
        <v>18</v>
      </c>
      <c r="D18" s="33"/>
      <c r="E18" s="33"/>
      <c r="F18" s="33"/>
      <c r="G18" s="33">
        <v>6</v>
      </c>
      <c r="H18" s="33">
        <v>5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59</v>
      </c>
      <c r="AJ18" s="70"/>
    </row>
    <row r="19" spans="1:36" s="47" customFormat="1" x14ac:dyDescent="0.25">
      <c r="A19" s="46" t="s">
        <v>27</v>
      </c>
      <c r="B19" s="22">
        <f>B18*$B$9</f>
        <v>134.4</v>
      </c>
      <c r="C19" s="22">
        <f t="shared" ref="C19:AG19" si="3">C18*$B$9</f>
        <v>80.640000000000015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26.880000000000003</v>
      </c>
      <c r="H19" s="22">
        <f t="shared" si="3"/>
        <v>22.400000000000002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264.32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147</v>
      </c>
      <c r="C22" s="20">
        <f t="shared" ref="C22:AG23" si="5">+C16+C18+C20</f>
        <v>90</v>
      </c>
      <c r="D22" s="20">
        <f t="shared" si="5"/>
        <v>15</v>
      </c>
      <c r="E22" s="20">
        <f t="shared" si="5"/>
        <v>105</v>
      </c>
      <c r="F22" s="20">
        <f t="shared" si="5"/>
        <v>45</v>
      </c>
      <c r="G22" s="20">
        <f t="shared" si="5"/>
        <v>76</v>
      </c>
      <c r="H22" s="20">
        <f t="shared" si="5"/>
        <v>97</v>
      </c>
      <c r="I22" s="20">
        <f t="shared" si="5"/>
        <v>289</v>
      </c>
      <c r="J22" s="20">
        <f t="shared" si="5"/>
        <v>333</v>
      </c>
      <c r="K22" s="20">
        <f t="shared" si="5"/>
        <v>155</v>
      </c>
      <c r="L22" s="20">
        <f t="shared" si="5"/>
        <v>284</v>
      </c>
      <c r="M22" s="20">
        <f t="shared" si="5"/>
        <v>154</v>
      </c>
      <c r="N22" s="20">
        <f t="shared" si="5"/>
        <v>180</v>
      </c>
      <c r="O22" s="20">
        <f t="shared" si="5"/>
        <v>90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2060</v>
      </c>
    </row>
    <row r="23" spans="1:36" s="47" customFormat="1" x14ac:dyDescent="0.25">
      <c r="A23" s="48" t="s">
        <v>26</v>
      </c>
      <c r="B23" s="19">
        <f>+B17+B19+B21</f>
        <v>655.04999999999995</v>
      </c>
      <c r="C23" s="19">
        <f t="shared" si="5"/>
        <v>401.04000000000008</v>
      </c>
      <c r="D23" s="19">
        <f t="shared" si="5"/>
        <v>66.75</v>
      </c>
      <c r="E23" s="19">
        <f t="shared" si="5"/>
        <v>467.25</v>
      </c>
      <c r="F23" s="19">
        <f t="shared" si="5"/>
        <v>200.25</v>
      </c>
      <c r="G23" s="19">
        <f t="shared" si="5"/>
        <v>338.38</v>
      </c>
      <c r="H23" s="19">
        <f t="shared" si="5"/>
        <v>431.8</v>
      </c>
      <c r="I23" s="19">
        <f t="shared" si="5"/>
        <v>1286.05</v>
      </c>
      <c r="J23" s="19">
        <f t="shared" si="5"/>
        <v>1481.8500000000001</v>
      </c>
      <c r="K23" s="19">
        <f t="shared" si="5"/>
        <v>689.75</v>
      </c>
      <c r="L23" s="19">
        <f t="shared" si="5"/>
        <v>1263.8</v>
      </c>
      <c r="M23" s="19">
        <f t="shared" si="5"/>
        <v>685.30000000000007</v>
      </c>
      <c r="N23" s="19">
        <f t="shared" si="5"/>
        <v>801</v>
      </c>
      <c r="O23" s="19">
        <f t="shared" si="5"/>
        <v>400.5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9168.77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>
        <v>30</v>
      </c>
      <c r="O32" s="37">
        <v>20.98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50.980000000000004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133.5</v>
      </c>
      <c r="O33" s="22">
        <f t="shared" si="12"/>
        <v>93.361000000000004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226.86099999999999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30</v>
      </c>
      <c r="O38" s="20">
        <f t="shared" si="15"/>
        <v>20.98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50.980000000000004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133.5</v>
      </c>
      <c r="O39" s="19">
        <f t="shared" si="15"/>
        <v>93.361000000000004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226.86099999999999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7.72</v>
      </c>
      <c r="O40" s="36">
        <v>17.059999999999999</v>
      </c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24.779999999999998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34.353999999999999</v>
      </c>
      <c r="O41" s="22">
        <f t="shared" si="16"/>
        <v>75.917000000000002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110.271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7.72</v>
      </c>
      <c r="O46" s="20">
        <f t="shared" si="19"/>
        <v>17.059999999999999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24.779999999999998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34.353999999999999</v>
      </c>
      <c r="O47" s="19">
        <f t="shared" si="19"/>
        <v>75.917000000000002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110.271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0</v>
      </c>
      <c r="C49" s="44">
        <v>637.37</v>
      </c>
      <c r="D49" s="44">
        <v>0</v>
      </c>
      <c r="E49" s="44">
        <v>340</v>
      </c>
      <c r="F49" s="44">
        <v>164.4</v>
      </c>
      <c r="G49" s="44">
        <v>1010.22</v>
      </c>
      <c r="H49" s="44">
        <v>426.16</v>
      </c>
      <c r="I49" s="44">
        <v>50</v>
      </c>
      <c r="J49" s="44">
        <v>398.38</v>
      </c>
      <c r="K49" s="44">
        <v>576.29999999999995</v>
      </c>
      <c r="L49" s="44">
        <v>1046.92</v>
      </c>
      <c r="M49" s="45">
        <v>189.31</v>
      </c>
      <c r="N49" s="45">
        <v>672.85</v>
      </c>
      <c r="O49" s="45">
        <v>740.17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6252.0800000000008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142</v>
      </c>
      <c r="B52" s="44">
        <v>633.62</v>
      </c>
      <c r="C52" s="44"/>
      <c r="D52" s="44">
        <v>98.41</v>
      </c>
      <c r="E52" s="44"/>
      <c r="F52" s="44">
        <v>170.39</v>
      </c>
      <c r="G52" s="44"/>
      <c r="H52" s="44"/>
      <c r="I52" s="44">
        <v>588.13</v>
      </c>
      <c r="J52" s="44">
        <v>348.22</v>
      </c>
      <c r="K52" s="44">
        <v>577.4</v>
      </c>
      <c r="L52" s="44"/>
      <c r="M52" s="45">
        <v>390.3</v>
      </c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2806.4700000000003</v>
      </c>
    </row>
    <row r="53" spans="1:34" x14ac:dyDescent="0.25">
      <c r="A53" s="17" t="s">
        <v>18</v>
      </c>
      <c r="B53" s="44">
        <v>290.68</v>
      </c>
      <c r="C53" s="44">
        <v>363.86</v>
      </c>
      <c r="D53" s="44">
        <v>47.59</v>
      </c>
      <c r="E53" s="44"/>
      <c r="F53" s="44">
        <v>243.78</v>
      </c>
      <c r="G53" s="44"/>
      <c r="H53" s="44">
        <v>224.85</v>
      </c>
      <c r="I53" s="44">
        <v>285.58</v>
      </c>
      <c r="J53" s="44">
        <v>357.55</v>
      </c>
      <c r="K53" s="44">
        <v>352.55</v>
      </c>
      <c r="L53" s="44"/>
      <c r="M53" s="45">
        <v>394.04</v>
      </c>
      <c r="N53" s="45"/>
      <c r="O53" s="45">
        <v>297.52999999999997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2858.01</v>
      </c>
    </row>
    <row r="54" spans="1:34" x14ac:dyDescent="0.25">
      <c r="A54" s="17" t="s">
        <v>114</v>
      </c>
      <c r="B54" s="44">
        <v>36.07</v>
      </c>
      <c r="C54" s="44"/>
      <c r="D54" s="44">
        <v>17.899999999999999</v>
      </c>
      <c r="E54" s="44">
        <v>6.14</v>
      </c>
      <c r="F54" s="44"/>
      <c r="G54" s="44"/>
      <c r="H54" s="44"/>
      <c r="I54" s="44">
        <v>26.74</v>
      </c>
      <c r="J54" s="44"/>
      <c r="K54" s="44"/>
      <c r="L54" s="44">
        <v>86.67</v>
      </c>
      <c r="M54" s="45">
        <v>31.31</v>
      </c>
      <c r="N54" s="45">
        <v>56.85</v>
      </c>
      <c r="O54" s="45">
        <v>77.319999999999993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339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62.49</v>
      </c>
      <c r="F55" s="44"/>
      <c r="G55" s="44"/>
      <c r="H55" s="44"/>
      <c r="I55" s="44"/>
      <c r="J55" s="44">
        <v>9.7100000000000009</v>
      </c>
      <c r="K55" s="44"/>
      <c r="L55" s="44">
        <v>233.69</v>
      </c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305.89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137</v>
      </c>
      <c r="B58" s="44">
        <v>31.27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31.27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1687.69</v>
      </c>
      <c r="C64" s="53">
        <f t="shared" ref="C64:AG64" si="21">+C15+C23+C31+C39+C47+C48+C49+C50+C51+C52+C53+C54+C55+C56+C57+C58+C59+C60+C61+C62+C63</f>
        <v>1465.77</v>
      </c>
      <c r="D64" s="53">
        <f t="shared" si="21"/>
        <v>290.64999999999998</v>
      </c>
      <c r="E64" s="53">
        <f t="shared" si="21"/>
        <v>875.88</v>
      </c>
      <c r="F64" s="53">
        <f t="shared" si="21"/>
        <v>778.81999999999994</v>
      </c>
      <c r="G64" s="53">
        <f t="shared" si="21"/>
        <v>1372.1</v>
      </c>
      <c r="H64" s="53">
        <f t="shared" si="21"/>
        <v>1083.4100000000001</v>
      </c>
      <c r="I64" s="53">
        <f t="shared" si="21"/>
        <v>2414.9999999999995</v>
      </c>
      <c r="J64" s="53">
        <f t="shared" si="21"/>
        <v>2674.21</v>
      </c>
      <c r="K64" s="53">
        <f t="shared" si="21"/>
        <v>2212</v>
      </c>
      <c r="L64" s="53">
        <f t="shared" si="21"/>
        <v>2675.0800000000004</v>
      </c>
      <c r="M64" s="53">
        <f t="shared" si="21"/>
        <v>1855.4599999999998</v>
      </c>
      <c r="N64" s="53">
        <f t="shared" si="21"/>
        <v>1732.0540000000001</v>
      </c>
      <c r="O64" s="53">
        <f t="shared" si="21"/>
        <v>1817.7979999999998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22935.921999999999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1717.56</v>
      </c>
      <c r="C67" s="57">
        <f t="shared" ref="C67:L67" si="23">C12</f>
        <v>1463.18</v>
      </c>
      <c r="D67" s="57">
        <f t="shared" si="23"/>
        <v>230.87</v>
      </c>
      <c r="E67" s="57">
        <f t="shared" si="23"/>
        <v>860.05</v>
      </c>
      <c r="F67" s="57">
        <f t="shared" si="23"/>
        <v>762.14</v>
      </c>
      <c r="G67" s="57">
        <f t="shared" si="23"/>
        <v>1364.02</v>
      </c>
      <c r="H67" s="57">
        <f t="shared" si="23"/>
        <v>1083.08</v>
      </c>
      <c r="I67" s="57">
        <f t="shared" si="23"/>
        <v>2427.9</v>
      </c>
      <c r="J67" s="57">
        <f t="shared" si="23"/>
        <v>2656.13</v>
      </c>
      <c r="K67" s="57">
        <f t="shared" si="23"/>
        <v>2185.61</v>
      </c>
      <c r="L67" s="57">
        <f t="shared" si="23"/>
        <v>2670.96</v>
      </c>
      <c r="M67" s="57">
        <f t="shared" si="22"/>
        <v>1848.29</v>
      </c>
      <c r="N67" s="57">
        <f t="shared" si="22"/>
        <v>1720.48</v>
      </c>
      <c r="O67" s="57">
        <f t="shared" si="22"/>
        <v>1800.25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22790.52</v>
      </c>
    </row>
    <row r="68" spans="1:34" s="47" customFormat="1" x14ac:dyDescent="0.25">
      <c r="A68" s="58" t="s">
        <v>93</v>
      </c>
      <c r="B68" s="59">
        <f t="shared" ref="B68:AG68" si="24">+B13+B14</f>
        <v>20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5</v>
      </c>
      <c r="G68" s="59">
        <f t="shared" si="24"/>
        <v>0</v>
      </c>
      <c r="H68" s="59">
        <f t="shared" si="24"/>
        <v>0</v>
      </c>
      <c r="I68" s="59">
        <f t="shared" si="24"/>
        <v>5</v>
      </c>
      <c r="J68" s="59">
        <f t="shared" si="24"/>
        <v>15</v>
      </c>
      <c r="K68" s="59">
        <f t="shared" si="24"/>
        <v>25</v>
      </c>
      <c r="L68" s="59">
        <f t="shared" si="24"/>
        <v>0</v>
      </c>
      <c r="M68" s="59">
        <f t="shared" si="24"/>
        <v>5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75</v>
      </c>
    </row>
    <row r="69" spans="1:34" s="47" customFormat="1" x14ac:dyDescent="0.25">
      <c r="A69" s="58" t="s">
        <v>94</v>
      </c>
      <c r="B69" s="59">
        <f>+B67+B68</f>
        <v>1737.56</v>
      </c>
      <c r="C69" s="59">
        <f t="shared" ref="C69:AG69" si="25">+C67+C68</f>
        <v>1463.18</v>
      </c>
      <c r="D69" s="59">
        <f t="shared" si="25"/>
        <v>230.87</v>
      </c>
      <c r="E69" s="59">
        <f t="shared" si="25"/>
        <v>860.05</v>
      </c>
      <c r="F69" s="59">
        <f t="shared" si="25"/>
        <v>767.14</v>
      </c>
      <c r="G69" s="59">
        <f t="shared" si="25"/>
        <v>1364.02</v>
      </c>
      <c r="H69" s="59">
        <f t="shared" si="25"/>
        <v>1083.08</v>
      </c>
      <c r="I69" s="59">
        <f t="shared" si="25"/>
        <v>2432.9</v>
      </c>
      <c r="J69" s="59">
        <f t="shared" si="25"/>
        <v>2671.13</v>
      </c>
      <c r="K69" s="59">
        <f t="shared" si="25"/>
        <v>2210.61</v>
      </c>
      <c r="L69" s="59">
        <f t="shared" si="25"/>
        <v>2670.96</v>
      </c>
      <c r="M69" s="59">
        <f t="shared" si="25"/>
        <v>1853.29</v>
      </c>
      <c r="N69" s="59">
        <f t="shared" si="25"/>
        <v>1720.48</v>
      </c>
      <c r="O69" s="59">
        <f t="shared" si="25"/>
        <v>1800.25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22865.52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-49.869999999999891</v>
      </c>
      <c r="C70" s="57">
        <f t="shared" si="26"/>
        <v>2.5899999999999181</v>
      </c>
      <c r="D70" s="57">
        <f t="shared" si="26"/>
        <v>59.779999999999973</v>
      </c>
      <c r="E70" s="57">
        <f t="shared" si="26"/>
        <v>15.830000000000041</v>
      </c>
      <c r="F70" s="57">
        <f t="shared" si="26"/>
        <v>11.67999999999995</v>
      </c>
      <c r="G70" s="57">
        <f t="shared" si="26"/>
        <v>8.0799999999999272</v>
      </c>
      <c r="H70" s="57">
        <f t="shared" si="26"/>
        <v>0.33000000000015461</v>
      </c>
      <c r="I70" s="57">
        <f t="shared" si="26"/>
        <v>-17.900000000000546</v>
      </c>
      <c r="J70" s="57">
        <f t="shared" si="26"/>
        <v>3.0799999999999272</v>
      </c>
      <c r="K70" s="57">
        <f t="shared" si="26"/>
        <v>1.3899999999998727</v>
      </c>
      <c r="L70" s="57">
        <f t="shared" si="26"/>
        <v>4.1200000000003456</v>
      </c>
      <c r="M70" s="57">
        <f t="shared" si="26"/>
        <v>2.1699999999998454</v>
      </c>
      <c r="N70" s="57">
        <f t="shared" si="26"/>
        <v>11.574000000000069</v>
      </c>
      <c r="O70" s="57">
        <f t="shared" si="26"/>
        <v>17.547999999999774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70.401999999999362</v>
      </c>
    </row>
    <row r="71" spans="1:34" ht="112.5" customHeight="1" x14ac:dyDescent="0.25">
      <c r="A71" s="77" t="s">
        <v>96</v>
      </c>
      <c r="B71" s="14" t="s">
        <v>138</v>
      </c>
      <c r="C71" s="14"/>
      <c r="D71" s="14" t="s">
        <v>140</v>
      </c>
      <c r="E71" s="14" t="s">
        <v>141</v>
      </c>
      <c r="F71" s="14" t="s">
        <v>143</v>
      </c>
      <c r="G71" s="14" t="s">
        <v>144</v>
      </c>
      <c r="H71" s="14"/>
      <c r="I71" s="14" t="s">
        <v>145</v>
      </c>
      <c r="J71" s="14"/>
      <c r="K71" s="14"/>
      <c r="L71" s="14"/>
      <c r="M71" s="29"/>
      <c r="N71" s="29"/>
      <c r="O71" s="29" t="s">
        <v>148</v>
      </c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139</v>
      </c>
      <c r="D72" s="12">
        <v>1</v>
      </c>
      <c r="I72" s="12" t="s">
        <v>146</v>
      </c>
      <c r="AH72" s="47"/>
    </row>
    <row r="73" spans="1:34" x14ac:dyDescent="0.25">
      <c r="I73" s="12" t="s">
        <v>147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3" activePane="bottomRight" state="frozen"/>
      <selection pane="topRight" activeCell="B1" sqref="B1"/>
      <selection pane="bottomLeft" activeCell="A5" sqref="A5"/>
      <selection pane="bottomRight" activeCell="B8" sqref="B8:B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>
        <v>4.45</v>
      </c>
    </row>
    <row r="9" spans="1:36" x14ac:dyDescent="0.25">
      <c r="A9" s="1" t="s">
        <v>22</v>
      </c>
      <c r="B9" s="24">
        <v>4.4800000000000004</v>
      </c>
      <c r="C9" s="1" t="s">
        <v>39</v>
      </c>
      <c r="D9" s="24">
        <v>4.4800000000000004</v>
      </c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60</v>
      </c>
      <c r="G11" s="5" t="s">
        <v>61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973.37699999999995</v>
      </c>
      <c r="C12" s="26">
        <v>2848.68</v>
      </c>
      <c r="D12" s="26">
        <v>2758.23</v>
      </c>
      <c r="E12" s="26">
        <v>665.36</v>
      </c>
      <c r="F12" s="26">
        <v>1815.81</v>
      </c>
      <c r="G12" s="26">
        <v>113.98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9175.4369999999999</v>
      </c>
      <c r="AI12" s="26">
        <v>9176</v>
      </c>
      <c r="AJ12" s="69">
        <f>+AI12-AH12</f>
        <v>0.56300000000010186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42.7</v>
      </c>
      <c r="C15" s="23">
        <v>5.5030000000000001</v>
      </c>
      <c r="D15" s="23">
        <v>0.22</v>
      </c>
      <c r="E15" s="23"/>
      <c r="F15" s="23">
        <v>64.28</v>
      </c>
      <c r="G15" s="23">
        <v>46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158.703</v>
      </c>
    </row>
    <row r="16" spans="1:36" s="32" customFormat="1" x14ac:dyDescent="0.25">
      <c r="A16" s="30" t="s">
        <v>20</v>
      </c>
      <c r="B16" s="31">
        <v>92</v>
      </c>
      <c r="C16" s="31">
        <v>258</v>
      </c>
      <c r="D16" s="31">
        <v>256</v>
      </c>
      <c r="E16" s="31">
        <v>29</v>
      </c>
      <c r="F16" s="31">
        <v>132</v>
      </c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767</v>
      </c>
      <c r="AJ16" s="70"/>
    </row>
    <row r="17" spans="1:36" s="47" customFormat="1" x14ac:dyDescent="0.25">
      <c r="A17" s="46" t="s">
        <v>27</v>
      </c>
      <c r="B17" s="22">
        <f>B16*$B$8</f>
        <v>409.40000000000003</v>
      </c>
      <c r="C17" s="22">
        <f>C16*$B$8</f>
        <v>1148.1000000000001</v>
      </c>
      <c r="D17" s="22">
        <f t="shared" ref="D17:AG17" si="2">D16*$B$8</f>
        <v>1139.2</v>
      </c>
      <c r="E17" s="22">
        <f t="shared" si="2"/>
        <v>129.05000000000001</v>
      </c>
      <c r="F17" s="22">
        <f t="shared" si="2"/>
        <v>587.4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3413.1500000000005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92</v>
      </c>
      <c r="C22" s="20">
        <f t="shared" ref="C22:AG23" si="5">+C16+C18+C20</f>
        <v>258</v>
      </c>
      <c r="D22" s="20">
        <f t="shared" si="5"/>
        <v>256</v>
      </c>
      <c r="E22" s="20">
        <f t="shared" si="5"/>
        <v>29</v>
      </c>
      <c r="F22" s="20">
        <f t="shared" si="5"/>
        <v>132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767</v>
      </c>
    </row>
    <row r="23" spans="1:36" s="47" customFormat="1" x14ac:dyDescent="0.25">
      <c r="A23" s="48" t="s">
        <v>26</v>
      </c>
      <c r="B23" s="19">
        <f>+B17+B19+B21</f>
        <v>409.40000000000003</v>
      </c>
      <c r="C23" s="19">
        <f t="shared" si="5"/>
        <v>1148.1000000000001</v>
      </c>
      <c r="D23" s="19">
        <f t="shared" si="5"/>
        <v>1139.2</v>
      </c>
      <c r="E23" s="19">
        <f t="shared" si="5"/>
        <v>129.05000000000001</v>
      </c>
      <c r="F23" s="19">
        <f t="shared" si="5"/>
        <v>587.4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3413.1500000000005</v>
      </c>
    </row>
    <row r="24" spans="1:36" x14ac:dyDescent="0.25">
      <c r="A24" s="13" t="s">
        <v>28</v>
      </c>
      <c r="B24" s="34"/>
      <c r="C24" s="34"/>
      <c r="D24" s="34"/>
      <c r="E24" s="34">
        <v>1</v>
      </c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1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4.45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4.45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1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1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4.45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4.45</v>
      </c>
    </row>
    <row r="32" spans="1:36" x14ac:dyDescent="0.25">
      <c r="A32" s="13" t="s">
        <v>34</v>
      </c>
      <c r="B32" s="36">
        <v>19.79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19.79</v>
      </c>
    </row>
    <row r="33" spans="1:34" s="47" customFormat="1" x14ac:dyDescent="0.25">
      <c r="A33" s="46" t="s">
        <v>35</v>
      </c>
      <c r="B33" s="22">
        <f>B32*$B$8</f>
        <v>88.0655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88.0655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19.79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19.79</v>
      </c>
    </row>
    <row r="39" spans="1:34" s="47" customFormat="1" x14ac:dyDescent="0.25">
      <c r="A39" s="48" t="s">
        <v>42</v>
      </c>
      <c r="B39" s="19">
        <f>+B33+B35+B37</f>
        <v>88.0655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88.0655</v>
      </c>
    </row>
    <row r="40" spans="1:34" x14ac:dyDescent="0.25">
      <c r="A40" s="13" t="s">
        <v>43</v>
      </c>
      <c r="B40" s="36">
        <v>21.28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21.28</v>
      </c>
    </row>
    <row r="41" spans="1:34" s="47" customFormat="1" x14ac:dyDescent="0.25">
      <c r="A41" s="46" t="s">
        <v>44</v>
      </c>
      <c r="B41" s="22">
        <f>B40*$B$8</f>
        <v>94.696000000000012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94.696000000000012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21.28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21.28</v>
      </c>
    </row>
    <row r="47" spans="1:34" s="47" customFormat="1" x14ac:dyDescent="0.25">
      <c r="A47" s="48" t="s">
        <v>48</v>
      </c>
      <c r="B47" s="19">
        <f>+B41+B43+B45</f>
        <v>94.696000000000012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94.696000000000012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242.08</v>
      </c>
      <c r="C49" s="44">
        <v>1396.32</v>
      </c>
      <c r="D49" s="44">
        <v>1229.58</v>
      </c>
      <c r="E49" s="44">
        <v>504.17</v>
      </c>
      <c r="F49" s="44">
        <v>820.11</v>
      </c>
      <c r="G49" s="44">
        <v>68.180000000000007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4260.4399999999996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98.15</v>
      </c>
      <c r="C53" s="44">
        <v>303.76</v>
      </c>
      <c r="D53" s="44">
        <v>349.5</v>
      </c>
      <c r="E53" s="44">
        <v>45.5</v>
      </c>
      <c r="F53" s="44">
        <v>365.16</v>
      </c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1162.07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>
        <v>19.5</v>
      </c>
      <c r="E55" s="44">
        <v>7.12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26.62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975.09150000000011</v>
      </c>
      <c r="C64" s="53">
        <f t="shared" ref="C64:AG64" si="21">+C15+C23+C31+C39+C47+C48+C49+C50+C51+C52+C53+C54+C55+C56+C57+C58+C59+C60+C61+C62+C63</f>
        <v>2853.683</v>
      </c>
      <c r="D64" s="53">
        <f t="shared" si="21"/>
        <v>2738</v>
      </c>
      <c r="E64" s="53">
        <f t="shared" si="21"/>
        <v>690.29000000000008</v>
      </c>
      <c r="F64" s="53">
        <f t="shared" si="21"/>
        <v>1836.95</v>
      </c>
      <c r="G64" s="53">
        <f t="shared" si="21"/>
        <v>114.18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9208.1944999999996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4 N</v>
      </c>
      <c r="G66" s="55" t="str">
        <f t="shared" si="22"/>
        <v>CAJA 5 D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973.37699999999995</v>
      </c>
      <c r="C67" s="57">
        <f t="shared" ref="C67:L67" si="23">C12</f>
        <v>2848.68</v>
      </c>
      <c r="D67" s="57">
        <f t="shared" si="23"/>
        <v>2758.23</v>
      </c>
      <c r="E67" s="57">
        <f t="shared" si="23"/>
        <v>665.36</v>
      </c>
      <c r="F67" s="57">
        <f t="shared" si="23"/>
        <v>1815.81</v>
      </c>
      <c r="G67" s="57">
        <f t="shared" si="23"/>
        <v>113.98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9175.4369999999999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973.37699999999995</v>
      </c>
      <c r="C69" s="59">
        <f t="shared" ref="C69:AG69" si="25">+C67+C68</f>
        <v>2848.68</v>
      </c>
      <c r="D69" s="59">
        <f t="shared" si="25"/>
        <v>2758.23</v>
      </c>
      <c r="E69" s="59">
        <f t="shared" si="25"/>
        <v>665.36</v>
      </c>
      <c r="F69" s="59">
        <f t="shared" si="25"/>
        <v>1815.81</v>
      </c>
      <c r="G69" s="59">
        <f t="shared" si="25"/>
        <v>113.98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9175.4369999999999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1.7145000000001573</v>
      </c>
      <c r="C70" s="57">
        <f t="shared" si="26"/>
        <v>5.0030000000001564</v>
      </c>
      <c r="D70" s="57">
        <f t="shared" si="26"/>
        <v>-20.230000000000018</v>
      </c>
      <c r="E70" s="57">
        <f t="shared" si="26"/>
        <v>24.930000000000064</v>
      </c>
      <c r="F70" s="57">
        <f t="shared" si="26"/>
        <v>21.1400000000001</v>
      </c>
      <c r="G70" s="57">
        <f t="shared" si="26"/>
        <v>0.20000000000000284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32.757500000000462</v>
      </c>
    </row>
    <row r="71" spans="1:34" ht="95.25" customHeight="1" x14ac:dyDescent="0.25">
      <c r="A71" s="77" t="s">
        <v>96</v>
      </c>
      <c r="B71" s="14"/>
      <c r="C71" s="14"/>
      <c r="D71" s="14" t="s">
        <v>121</v>
      </c>
      <c r="E71" s="14" t="s">
        <v>123</v>
      </c>
      <c r="F71" s="14" t="s">
        <v>124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D72" s="12" t="s">
        <v>122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4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4.4800000000000004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2764.58</v>
      </c>
      <c r="C12" s="26">
        <v>3631.96</v>
      </c>
      <c r="D12" s="26">
        <v>3833.21</v>
      </c>
      <c r="E12" s="26">
        <v>1695.55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11925.3</v>
      </c>
      <c r="AI12" s="26">
        <v>11925.29</v>
      </c>
      <c r="AJ12" s="69">
        <f>+AI12-AH12</f>
        <v>-9.9999999983992893E-3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623</v>
      </c>
      <c r="C15" s="23">
        <v>128.30000000000001</v>
      </c>
      <c r="D15" s="23">
        <v>61.5</v>
      </c>
      <c r="E15" s="23">
        <v>93.5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906.3</v>
      </c>
    </row>
    <row r="16" spans="1:36" s="32" customFormat="1" x14ac:dyDescent="0.25">
      <c r="A16" s="30" t="s">
        <v>20</v>
      </c>
      <c r="B16" s="31">
        <v>129</v>
      </c>
      <c r="C16" s="31">
        <v>214</v>
      </c>
      <c r="D16" s="31">
        <v>265</v>
      </c>
      <c r="E16" s="31">
        <v>87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695</v>
      </c>
      <c r="AJ16" s="70"/>
    </row>
    <row r="17" spans="1:36" s="47" customFormat="1" x14ac:dyDescent="0.25">
      <c r="A17" s="46" t="s">
        <v>27</v>
      </c>
      <c r="B17" s="22">
        <f>B16*$B$8</f>
        <v>574.05000000000007</v>
      </c>
      <c r="C17" s="22">
        <f>C16*$B$8</f>
        <v>952.30000000000007</v>
      </c>
      <c r="D17" s="22">
        <f t="shared" ref="D17:AG17" si="2">D16*$B$8</f>
        <v>1179.25</v>
      </c>
      <c r="E17" s="22">
        <f t="shared" si="2"/>
        <v>387.15000000000003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3092.7500000000005</v>
      </c>
    </row>
    <row r="18" spans="1:36" s="32" customFormat="1" x14ac:dyDescent="0.25">
      <c r="A18" s="30" t="s">
        <v>23</v>
      </c>
      <c r="B18" s="33">
        <v>11</v>
      </c>
      <c r="C18" s="33">
        <v>6</v>
      </c>
      <c r="D18" s="33">
        <v>20</v>
      </c>
      <c r="E18" s="33">
        <v>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38</v>
      </c>
      <c r="AJ18" s="70"/>
    </row>
    <row r="19" spans="1:36" s="47" customFormat="1" x14ac:dyDescent="0.25">
      <c r="A19" s="46" t="s">
        <v>27</v>
      </c>
      <c r="B19" s="22">
        <f>B18*$B$9</f>
        <v>49.28</v>
      </c>
      <c r="C19" s="22">
        <f t="shared" ref="C19:AG19" si="3">C18*$B$9</f>
        <v>26.880000000000003</v>
      </c>
      <c r="D19" s="22">
        <f t="shared" si="3"/>
        <v>89.600000000000009</v>
      </c>
      <c r="E19" s="22">
        <f t="shared" si="3"/>
        <v>4.4800000000000004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170.23999999999998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140</v>
      </c>
      <c r="C22" s="20">
        <f t="shared" ref="C22:AG23" si="5">+C16+C18+C20</f>
        <v>220</v>
      </c>
      <c r="D22" s="20">
        <f t="shared" si="5"/>
        <v>285</v>
      </c>
      <c r="E22" s="20">
        <f t="shared" si="5"/>
        <v>88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733</v>
      </c>
    </row>
    <row r="23" spans="1:36" s="47" customFormat="1" x14ac:dyDescent="0.25">
      <c r="A23" s="48" t="s">
        <v>26</v>
      </c>
      <c r="B23" s="19">
        <f>+B17+B19+B21</f>
        <v>623.33000000000004</v>
      </c>
      <c r="C23" s="19">
        <f t="shared" si="5"/>
        <v>979.18000000000006</v>
      </c>
      <c r="D23" s="19">
        <f t="shared" si="5"/>
        <v>1268.8499999999999</v>
      </c>
      <c r="E23" s="19">
        <f t="shared" si="5"/>
        <v>391.63000000000005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3262.9900000000002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>
        <v>10</v>
      </c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44.5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44.5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10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44.5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44.5</v>
      </c>
    </row>
    <row r="40" spans="1:34" x14ac:dyDescent="0.25">
      <c r="A40" s="13" t="s">
        <v>43</v>
      </c>
      <c r="B40" s="36"/>
      <c r="C40" s="36"/>
      <c r="D40" s="36"/>
      <c r="E40" s="36">
        <v>76.64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76.64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341.048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341.048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76.64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76.64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341.048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341.048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799.73</v>
      </c>
      <c r="C49" s="44">
        <v>960.56</v>
      </c>
      <c r="D49" s="44">
        <v>1464.67</v>
      </c>
      <c r="E49" s="44">
        <v>508.62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3733.58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978.22</v>
      </c>
      <c r="C53" s="44">
        <v>1254.75</v>
      </c>
      <c r="D53" s="44">
        <v>1037.69</v>
      </c>
      <c r="E53" s="44">
        <v>316.77999999999997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3587.4400000000005</v>
      </c>
    </row>
    <row r="54" spans="1:34" x14ac:dyDescent="0.25">
      <c r="A54" s="17" t="s">
        <v>114</v>
      </c>
      <c r="B54" s="44">
        <v>14.89</v>
      </c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14.89</v>
      </c>
    </row>
    <row r="55" spans="1:34" x14ac:dyDescent="0.25">
      <c r="A55" s="17" t="s">
        <v>52</v>
      </c>
      <c r="B55" s="44">
        <v>34.42</v>
      </c>
      <c r="C55" s="44"/>
      <c r="D55" s="44">
        <v>3.98</v>
      </c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38.4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3073.5899999999997</v>
      </c>
      <c r="C64" s="53">
        <f t="shared" ref="C64:AG64" si="21">+C15+C23+C31+C39+C47+C48+C49+C50+C51+C52+C53+C54+C55+C56+C57+C58+C59+C60+C61+C62+C63</f>
        <v>3322.79</v>
      </c>
      <c r="D64" s="53">
        <f t="shared" si="21"/>
        <v>3836.69</v>
      </c>
      <c r="E64" s="53">
        <f t="shared" si="21"/>
        <v>1696.0780000000002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11929.147999999999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2764.58</v>
      </c>
      <c r="C67" s="57">
        <f t="shared" ref="C67:L67" si="23">C12</f>
        <v>3631.96</v>
      </c>
      <c r="D67" s="57">
        <f t="shared" si="23"/>
        <v>3833.21</v>
      </c>
      <c r="E67" s="57">
        <f t="shared" si="23"/>
        <v>1695.55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11925.3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2764.58</v>
      </c>
      <c r="C69" s="59">
        <f t="shared" ref="C69:AG69" si="25">+C67+C68</f>
        <v>3631.96</v>
      </c>
      <c r="D69" s="59">
        <f t="shared" si="25"/>
        <v>3833.21</v>
      </c>
      <c r="E69" s="59">
        <f t="shared" si="25"/>
        <v>1695.55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11925.3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309.00999999999976</v>
      </c>
      <c r="C70" s="57">
        <f t="shared" si="26"/>
        <v>-309.17000000000007</v>
      </c>
      <c r="D70" s="57">
        <f t="shared" si="26"/>
        <v>3.4800000000000182</v>
      </c>
      <c r="E70" s="57">
        <f t="shared" si="26"/>
        <v>0.52800000000024738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3.8479999999999563</v>
      </c>
    </row>
    <row r="71" spans="1:34" ht="107.25" customHeight="1" x14ac:dyDescent="0.25">
      <c r="A71" s="77" t="s">
        <v>96</v>
      </c>
      <c r="B71" s="14" t="s">
        <v>125</v>
      </c>
      <c r="C71" s="14" t="s">
        <v>126</v>
      </c>
      <c r="D71" s="14" t="s">
        <v>127</v>
      </c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4.4800000000000004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501.88</v>
      </c>
      <c r="C12" s="26">
        <v>1552.35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2054.23</v>
      </c>
      <c r="AI12" s="26">
        <v>2054.23</v>
      </c>
      <c r="AJ12" s="69">
        <f>+AI12-AH12</f>
        <v>0</v>
      </c>
    </row>
    <row r="13" spans="1:36" ht="19.5" customHeight="1" x14ac:dyDescent="0.25">
      <c r="A13" s="25" t="s">
        <v>117</v>
      </c>
      <c r="B13" s="26">
        <v>24</v>
      </c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30</v>
      </c>
      <c r="AI13" s="26"/>
      <c r="AJ13" s="69">
        <f>+AI13-AH13</f>
        <v>-30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65.5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65.5</v>
      </c>
    </row>
    <row r="16" spans="1:36" s="32" customFormat="1" x14ac:dyDescent="0.25">
      <c r="A16" s="30" t="s">
        <v>20</v>
      </c>
      <c r="B16" s="31">
        <v>29</v>
      </c>
      <c r="C16" s="31">
        <v>60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129.05000000000001</v>
      </c>
      <c r="C17" s="22">
        <f>C16*$B$8</f>
        <v>267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396.05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</v>
      </c>
      <c r="AJ18" s="70"/>
    </row>
    <row r="19" spans="1:36" s="47" customFormat="1" x14ac:dyDescent="0.25">
      <c r="A19" s="46" t="s">
        <v>27</v>
      </c>
      <c r="B19" s="22">
        <f>B18*$B$9</f>
        <v>44.800000000000004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44.800000000000004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39</v>
      </c>
      <c r="C22" s="20">
        <f t="shared" ref="C22:AG23" si="5">+C16+C18+C20</f>
        <v>60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173.85000000000002</v>
      </c>
      <c r="C23" s="19">
        <f t="shared" si="5"/>
        <v>267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440.85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8.81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8.81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39.204500000000003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39.204500000000003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8.81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8.81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39.204500000000003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39.204500000000003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342.53</v>
      </c>
      <c r="C49" s="44">
        <v>1067.95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1410.48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25.38</v>
      </c>
      <c r="C53" s="44">
        <v>40.909999999999997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66.289999999999992</v>
      </c>
    </row>
    <row r="54" spans="1:34" x14ac:dyDescent="0.25">
      <c r="A54" s="17" t="s">
        <v>114</v>
      </c>
      <c r="B54" s="44"/>
      <c r="C54" s="44">
        <v>38.36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38.36</v>
      </c>
    </row>
    <row r="55" spans="1:34" x14ac:dyDescent="0.25">
      <c r="A55" s="17" t="s">
        <v>52</v>
      </c>
      <c r="B55" s="44">
        <v>8.42</v>
      </c>
      <c r="C55" s="44">
        <v>41.52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49.940000000000005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550.17999999999995</v>
      </c>
      <c r="C64" s="53">
        <f t="shared" ref="C64:AG64" si="21">+C15+C23+C31+C39+C47+C48+C49+C50+C51+C52+C53+C54+C55+C56+C57+C58+C59+C60+C61+C62+C63</f>
        <v>1560.4445000000001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2110.6244999999999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501.88</v>
      </c>
      <c r="C67" s="57">
        <f t="shared" ref="C67:L67" si="23">C12</f>
        <v>1552.35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2054.23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6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30</v>
      </c>
    </row>
    <row r="69" spans="1:34" s="47" customFormat="1" x14ac:dyDescent="0.25">
      <c r="A69" s="58" t="s">
        <v>94</v>
      </c>
      <c r="B69" s="59">
        <f>+B67+B68</f>
        <v>525.88</v>
      </c>
      <c r="C69" s="59">
        <f t="shared" ref="C69:AG69" si="25">+C67+C68</f>
        <v>1558.35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2084.23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24.299999999999955</v>
      </c>
      <c r="C70" s="57">
        <f t="shared" si="26"/>
        <v>2.0945000000001528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26.394500000000107</v>
      </c>
    </row>
    <row r="71" spans="1:34" ht="102.75" customHeight="1" x14ac:dyDescent="0.25">
      <c r="A71" s="77" t="s">
        <v>96</v>
      </c>
      <c r="B71" s="14" t="s">
        <v>149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4.59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375.85</v>
      </c>
      <c r="C12" s="26">
        <v>1459.52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1835.37</v>
      </c>
      <c r="AI12" s="26"/>
      <c r="AJ12" s="69">
        <f>+AI12-AH12</f>
        <v>-1835.37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>
        <v>16</v>
      </c>
      <c r="C16" s="31">
        <v>152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168</v>
      </c>
      <c r="AJ16" s="70"/>
    </row>
    <row r="17" spans="1:36" s="47" customFormat="1" x14ac:dyDescent="0.25">
      <c r="A17" s="46" t="s">
        <v>27</v>
      </c>
      <c r="B17" s="22">
        <f>B16*$B$8</f>
        <v>73.44</v>
      </c>
      <c r="C17" s="22">
        <f>C16*$B$8</f>
        <v>697.68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771.11999999999989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16</v>
      </c>
      <c r="C22" s="20">
        <f t="shared" ref="C22:AG23" si="5">+C16+C18+C20</f>
        <v>152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168</v>
      </c>
    </row>
    <row r="23" spans="1:36" s="47" customFormat="1" x14ac:dyDescent="0.25">
      <c r="A23" s="48" t="s">
        <v>26</v>
      </c>
      <c r="B23" s="19">
        <f>+B17+B19+B21</f>
        <v>73.44</v>
      </c>
      <c r="C23" s="19">
        <f t="shared" si="5"/>
        <v>697.68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771.11999999999989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301.97000000000003</v>
      </c>
      <c r="C49" s="44">
        <v>624.78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926.75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13.76</v>
      </c>
      <c r="C53" s="44">
        <v>87.33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101.09</v>
      </c>
    </row>
    <row r="54" spans="1:34" x14ac:dyDescent="0.25">
      <c r="A54" s="17" t="s">
        <v>114</v>
      </c>
      <c r="B54" s="44"/>
      <c r="C54" s="44">
        <v>28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28</v>
      </c>
    </row>
    <row r="55" spans="1:34" x14ac:dyDescent="0.25">
      <c r="A55" s="17" t="s">
        <v>52</v>
      </c>
      <c r="B55" s="44"/>
      <c r="C55" s="44">
        <v>63.79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63.79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389.17</v>
      </c>
      <c r="C64" s="53">
        <f t="shared" ref="C64:AG64" si="21">+C15+C23+C31+C39+C47+C48+C49+C50+C51+C52+C53+C54+C55+C56+C57+C58+C59+C60+C61+C62+C63</f>
        <v>1501.58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1890.75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375.85</v>
      </c>
      <c r="C67" s="57">
        <f t="shared" ref="C67:L67" si="23">C12</f>
        <v>1459.52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1835.37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375.85</v>
      </c>
      <c r="C69" s="59">
        <f t="shared" ref="C69:AG69" si="25">+C67+C68</f>
        <v>1459.52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1835.37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13.319999999999993</v>
      </c>
      <c r="C70" s="57">
        <f t="shared" si="26"/>
        <v>42.059999999999945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55.379999999999939</v>
      </c>
    </row>
    <row r="71" spans="1:34" ht="96" customHeight="1" x14ac:dyDescent="0.25">
      <c r="A71" s="77" t="s">
        <v>96</v>
      </c>
      <c r="B71" s="14" t="s">
        <v>150</v>
      </c>
      <c r="C71" s="14" t="s">
        <v>153</v>
      </c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B72" s="12" t="s">
        <v>151</v>
      </c>
      <c r="C72" s="12" t="s">
        <v>154</v>
      </c>
      <c r="AH72" s="47"/>
    </row>
    <row r="73" spans="1:34" x14ac:dyDescent="0.25">
      <c r="B73" s="12" t="s">
        <v>152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F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44607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4.45</v>
      </c>
      <c r="C8" s="1" t="s">
        <v>38</v>
      </c>
      <c r="D8" s="2"/>
    </row>
    <row r="9" spans="1:36" x14ac:dyDescent="0.25">
      <c r="A9" s="1" t="s">
        <v>22</v>
      </c>
      <c r="B9" s="24">
        <v>4.4800000000000004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57</v>
      </c>
      <c r="D11" s="5" t="s">
        <v>59</v>
      </c>
      <c r="E11" s="5" t="s">
        <v>54</v>
      </c>
      <c r="F11" s="5" t="s">
        <v>56</v>
      </c>
      <c r="G11" s="5" t="s">
        <v>58</v>
      </c>
      <c r="H11" s="5" t="s">
        <v>60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1250.53</v>
      </c>
      <c r="C12" s="26">
        <v>1662.86</v>
      </c>
      <c r="D12" s="26">
        <v>920.2</v>
      </c>
      <c r="E12" s="26">
        <v>2063.46</v>
      </c>
      <c r="F12" s="26">
        <v>2080.89</v>
      </c>
      <c r="G12" s="26">
        <v>2486.2199999999998</v>
      </c>
      <c r="H12" s="26">
        <v>409.49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10873.65</v>
      </c>
      <c r="AI12" s="26">
        <v>10873.66</v>
      </c>
      <c r="AJ12" s="69">
        <f>+AI12-AH12</f>
        <v>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77.2</v>
      </c>
      <c r="C15" s="23">
        <v>52.5</v>
      </c>
      <c r="D15" s="23">
        <v>71</v>
      </c>
      <c r="E15" s="23">
        <v>92</v>
      </c>
      <c r="F15" s="23">
        <v>128.6</v>
      </c>
      <c r="G15" s="23">
        <v>223.5</v>
      </c>
      <c r="H15" s="23">
        <v>5.5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650.29999999999995</v>
      </c>
    </row>
    <row r="16" spans="1:36" s="32" customFormat="1" x14ac:dyDescent="0.25">
      <c r="A16" s="30" t="s">
        <v>20</v>
      </c>
      <c r="B16" s="31">
        <v>62</v>
      </c>
      <c r="C16" s="31">
        <v>117</v>
      </c>
      <c r="D16" s="31">
        <v>118</v>
      </c>
      <c r="E16" s="31">
        <v>195</v>
      </c>
      <c r="F16" s="31">
        <v>212</v>
      </c>
      <c r="G16" s="31">
        <v>237</v>
      </c>
      <c r="H16" s="31">
        <v>11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952</v>
      </c>
      <c r="AJ16" s="70"/>
    </row>
    <row r="17" spans="1:36" s="47" customFormat="1" x14ac:dyDescent="0.25">
      <c r="A17" s="46" t="s">
        <v>27</v>
      </c>
      <c r="B17" s="22">
        <f>B16*$B$8</f>
        <v>275.90000000000003</v>
      </c>
      <c r="C17" s="22">
        <f>C16*$B$8</f>
        <v>520.65</v>
      </c>
      <c r="D17" s="22">
        <f t="shared" ref="D17:AG17" si="2">D16*$B$8</f>
        <v>525.1</v>
      </c>
      <c r="E17" s="22">
        <f t="shared" si="2"/>
        <v>867.75</v>
      </c>
      <c r="F17" s="22">
        <f t="shared" si="2"/>
        <v>943.40000000000009</v>
      </c>
      <c r="G17" s="22">
        <f t="shared" si="2"/>
        <v>1054.6500000000001</v>
      </c>
      <c r="H17" s="22">
        <f t="shared" si="2"/>
        <v>48.95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4236.4000000000005</v>
      </c>
    </row>
    <row r="18" spans="1:36" s="32" customFormat="1" x14ac:dyDescent="0.25">
      <c r="A18" s="30" t="s">
        <v>23</v>
      </c>
      <c r="B18" s="33">
        <v>21</v>
      </c>
      <c r="C18" s="33">
        <v>33</v>
      </c>
      <c r="D18" s="33">
        <v>58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112</v>
      </c>
      <c r="AJ18" s="70"/>
    </row>
    <row r="19" spans="1:36" s="47" customFormat="1" x14ac:dyDescent="0.25">
      <c r="A19" s="46" t="s">
        <v>27</v>
      </c>
      <c r="B19" s="22">
        <f>B18*$B$9</f>
        <v>94.080000000000013</v>
      </c>
      <c r="C19" s="22">
        <f t="shared" ref="C19:AG19" si="3">C18*$B$9</f>
        <v>147.84</v>
      </c>
      <c r="D19" s="22">
        <f t="shared" si="3"/>
        <v>259.84000000000003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501.76000000000005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83</v>
      </c>
      <c r="C22" s="20">
        <f t="shared" ref="C22:AG23" si="5">+C16+C18+C20</f>
        <v>150</v>
      </c>
      <c r="D22" s="20">
        <f t="shared" si="5"/>
        <v>176</v>
      </c>
      <c r="E22" s="20">
        <f t="shared" si="5"/>
        <v>195</v>
      </c>
      <c r="F22" s="20">
        <f t="shared" si="5"/>
        <v>212</v>
      </c>
      <c r="G22" s="20">
        <f t="shared" si="5"/>
        <v>237</v>
      </c>
      <c r="H22" s="20">
        <f t="shared" si="5"/>
        <v>11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1064</v>
      </c>
    </row>
    <row r="23" spans="1:36" s="47" customFormat="1" x14ac:dyDescent="0.25">
      <c r="A23" s="48" t="s">
        <v>26</v>
      </c>
      <c r="B23" s="19">
        <f>+B17+B19+B21</f>
        <v>369.98</v>
      </c>
      <c r="C23" s="19">
        <f t="shared" si="5"/>
        <v>668.49</v>
      </c>
      <c r="D23" s="19">
        <f t="shared" si="5"/>
        <v>784.94</v>
      </c>
      <c r="E23" s="19">
        <f t="shared" si="5"/>
        <v>867.75</v>
      </c>
      <c r="F23" s="19">
        <f t="shared" si="5"/>
        <v>943.40000000000009</v>
      </c>
      <c r="G23" s="19">
        <f t="shared" si="5"/>
        <v>1054.6500000000001</v>
      </c>
      <c r="H23" s="19">
        <f t="shared" si="5"/>
        <v>48.95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4738.16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>
        <v>69.25</v>
      </c>
      <c r="E49" s="44">
        <v>756.12</v>
      </c>
      <c r="F49" s="44"/>
      <c r="G49" s="44"/>
      <c r="H49" s="44">
        <v>355.17</v>
      </c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1180.54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>
        <v>619.75</v>
      </c>
      <c r="C52" s="44">
        <v>702.86</v>
      </c>
      <c r="D52" s="44"/>
      <c r="E52" s="44"/>
      <c r="F52" s="44">
        <v>732.93</v>
      </c>
      <c r="G52" s="44">
        <v>905.97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2961.51</v>
      </c>
    </row>
    <row r="53" spans="1:34" x14ac:dyDescent="0.25">
      <c r="A53" s="17" t="s">
        <v>18</v>
      </c>
      <c r="B53" s="44">
        <v>186</v>
      </c>
      <c r="C53" s="44">
        <v>242.91</v>
      </c>
      <c r="D53" s="44"/>
      <c r="E53" s="44">
        <v>352.1</v>
      </c>
      <c r="F53" s="44">
        <v>276.16000000000003</v>
      </c>
      <c r="G53" s="44">
        <v>297.14999999999998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1354.3200000000002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>
        <v>9.0500000000000007</v>
      </c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9.0500000000000007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1252.93</v>
      </c>
      <c r="C64" s="53">
        <f t="shared" ref="C64:AG64" si="21">+C15+C23+C31+C39+C47+C48+C49+C50+C51+C52+C53+C54+C55+C56+C57+C58+C59+C60+C61+C62+C63</f>
        <v>1666.76</v>
      </c>
      <c r="D64" s="53">
        <f t="shared" si="21"/>
        <v>925.19</v>
      </c>
      <c r="E64" s="53">
        <f t="shared" si="21"/>
        <v>2067.9699999999998</v>
      </c>
      <c r="F64" s="53">
        <f t="shared" si="21"/>
        <v>2081.0899999999997</v>
      </c>
      <c r="G64" s="53">
        <f t="shared" si="21"/>
        <v>2490.3200000000002</v>
      </c>
      <c r="H64" s="53">
        <f t="shared" si="21"/>
        <v>409.62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10893.880000000001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1250.53</v>
      </c>
      <c r="C67" s="57">
        <f t="shared" ref="C67:L67" si="23">C12</f>
        <v>1662.86</v>
      </c>
      <c r="D67" s="57">
        <f t="shared" si="23"/>
        <v>920.2</v>
      </c>
      <c r="E67" s="57">
        <f t="shared" si="23"/>
        <v>2063.46</v>
      </c>
      <c r="F67" s="57">
        <f t="shared" si="23"/>
        <v>2080.89</v>
      </c>
      <c r="G67" s="57">
        <f t="shared" si="23"/>
        <v>2486.2199999999998</v>
      </c>
      <c r="H67" s="57">
        <f t="shared" si="23"/>
        <v>409.49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10873.65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1250.53</v>
      </c>
      <c r="C69" s="59">
        <f t="shared" ref="C69:AG69" si="25">+C67+C68</f>
        <v>1662.86</v>
      </c>
      <c r="D69" s="59">
        <f t="shared" si="25"/>
        <v>920.2</v>
      </c>
      <c r="E69" s="59">
        <f t="shared" si="25"/>
        <v>2063.46</v>
      </c>
      <c r="F69" s="59">
        <f t="shared" si="25"/>
        <v>2080.89</v>
      </c>
      <c r="G69" s="59">
        <f t="shared" si="25"/>
        <v>2486.2199999999998</v>
      </c>
      <c r="H69" s="59">
        <f t="shared" si="25"/>
        <v>409.49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10873.65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2.4000000000000909</v>
      </c>
      <c r="C70" s="57">
        <f t="shared" si="26"/>
        <v>3.9000000000000909</v>
      </c>
      <c r="D70" s="57">
        <f t="shared" si="26"/>
        <v>4.9900000000000091</v>
      </c>
      <c r="E70" s="57">
        <f t="shared" si="26"/>
        <v>4.5099999999997635</v>
      </c>
      <c r="F70" s="57">
        <f t="shared" si="26"/>
        <v>0.1999999999998181</v>
      </c>
      <c r="G70" s="57">
        <f t="shared" si="26"/>
        <v>4.1000000000003638</v>
      </c>
      <c r="H70" s="57">
        <f t="shared" si="26"/>
        <v>0.12999999999999545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20.230000000000132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Tesoreria-pc</cp:lastModifiedBy>
  <cp:lastPrinted>2019-08-19T12:56:25Z</cp:lastPrinted>
  <dcterms:created xsi:type="dcterms:W3CDTF">2013-07-24T18:56:16Z</dcterms:created>
  <dcterms:modified xsi:type="dcterms:W3CDTF">2022-02-25T15:20:55Z</dcterms:modified>
</cp:coreProperties>
</file>