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69" i="151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52" l="1"/>
  <c r="G64" i="151"/>
  <c r="G70" i="151" s="1"/>
  <c r="B64" i="149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7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J64" i="146" l="1"/>
  <c r="J70" i="146" s="1"/>
  <c r="Z64" i="146"/>
  <c r="Z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D39" i="40" s="1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B39" i="40"/>
  <c r="T39" i="40"/>
  <c r="Z39" i="40"/>
  <c r="V39" i="40"/>
  <c r="Y69" i="40"/>
  <c r="AG23" i="40"/>
  <c r="Y23" i="40"/>
  <c r="U23" i="40"/>
  <c r="AF39" i="40"/>
  <c r="X39" i="40"/>
  <c r="T47" i="40"/>
  <c r="AE39" i="40"/>
  <c r="AA39" i="40"/>
  <c r="W39" i="40"/>
  <c r="AE47" i="40"/>
  <c r="W47" i="40"/>
  <c r="AD23" i="40"/>
  <c r="V23" i="40"/>
  <c r="Z47" i="40"/>
  <c r="AG39" i="40"/>
  <c r="Y39" i="40"/>
  <c r="AF47" i="40"/>
  <c r="X47" i="40"/>
  <c r="Z23" i="40"/>
  <c r="AD47" i="40"/>
  <c r="V47" i="40"/>
  <c r="AC3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V64" i="40"/>
  <c r="I69" i="40"/>
  <c r="E69" i="40"/>
  <c r="H69" i="40"/>
  <c r="V70" i="40"/>
  <c r="L69" i="40"/>
  <c r="D69" i="40"/>
  <c r="T64" i="40"/>
  <c r="T70" i="40" s="1"/>
  <c r="Z64" i="40"/>
  <c r="Z70" i="40" s="1"/>
  <c r="AF64" i="40"/>
  <c r="Q39" i="40"/>
  <c r="M39" i="40"/>
  <c r="AG64" i="40"/>
  <c r="AG70" i="40" s="1"/>
  <c r="AF70" i="40"/>
  <c r="P47" i="40"/>
  <c r="O3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P64" i="40" l="1"/>
  <c r="P70" i="40" s="1"/>
  <c r="R64" i="40"/>
  <c r="R70" i="40" s="1"/>
  <c r="M64" i="40"/>
  <c r="M70" i="40" s="1"/>
  <c r="O64" i="40"/>
  <c r="O70" i="40" s="1"/>
  <c r="S64" i="40"/>
  <c r="S70" i="40" s="1"/>
  <c r="AH69" i="40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I39" i="40" l="1"/>
  <c r="G31" i="40"/>
  <c r="K23" i="40"/>
  <c r="G23" i="40"/>
  <c r="I31" i="40"/>
  <c r="F39" i="40"/>
  <c r="G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<sst xmlns="http://schemas.openxmlformats.org/spreadsheetml/2006/main" count="766" uniqueCount="141">
  <si>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</si>
  <si>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</si>
  <si>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</si>
  <si>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</si>
  <si>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</si>
  <si>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</si>
  <si>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</si>
  <si>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</si>
  <si>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</si>
  <si>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</si>
  <si>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</si>
  <si>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</si>
  <si>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</si>
  <si>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</si>
  <si>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</si>
  <si>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</si>
  <si>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</si>
  <si>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</si>
  <si>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</si>
  <si>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</si>
  <si>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</si>
  <si>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</si>
  <si>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</si>
  <si>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</si>
  <si>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</si>
  <si>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</si>
  <si>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</si>
  <si>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</si>
  <si>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</si>
  <si>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</si>
  <si>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</si>
  <si>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</si>
  <si>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</si>
  <si>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</si>
  <si>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</si>
  <si>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</si>
  <si>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</si>
  <si>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</si>
  <si>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</si>
  <si>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</si>
  <si>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</si>
  <si>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</si>
  <si>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</si>
  <si>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</si>
  <si>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</si>
  <si>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</si>
  <si>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</si>
  <si>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</si>
  <si>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</si>
  <si>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</si>
  <si>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</si>
  <si>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</si>
  <si>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</si>
  <si>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</si>
  <si>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</si>
  <si>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</si>
  <si>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</si>
  <si>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</si>
  <si>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</si>
  <si>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</si>
  <si>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</si>
  <si>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</si>
  <si>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</si>
  <si>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</si>
  <si>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</si>
  <si>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</si>
  <si>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</si>
  <si>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</si>
  <si>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</si>
  <si>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</si>
  <si>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</si>
  <si>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</si>
  <si>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</si>
  <si>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</si>
  <si>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</si>
  <si>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</si>
  <si>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</si>
  <si>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</si>
  <si>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</si>
  <si>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</si>
  <si>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</si>
  <si>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</si>
  <si>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</si>
  <si>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</si>
  <si>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</si>
  <si>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</si>
  <si>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</si>
  <si>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</si>
  <si>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</si>
  <si>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</si>
  <si>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</si>
  <si>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</si>
  <si>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</si>
  <si>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</si>
  <si>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</si>
  <si>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</si>
  <si>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</si>
  <si>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</si>
  <si>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</si>
  <si>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</si>
  <si>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</si>
  <si>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</si>
  <si>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</si>
  <si>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</si>
  <si>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</si>
  <si>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</si>
  <si>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</si>
  <si>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</si>
  <si>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</si>
  <si>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</si>
  <si>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</si>
  <si>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</si>
  <si>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</si>
  <si>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</si>
  <si>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</si>
  <si>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</si>
  <si>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</si>
  <si>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</si>
  <si>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</si>
  <si>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</si>
  <si>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</si>
  <si>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13F/C</t>
  </si>
  <si>
    <t>33F/C</t>
  </si>
  <si>
    <t>10.50F/C</t>
  </si>
  <si>
    <t>11 SOBRANTE EN DEBITO</t>
  </si>
  <si>
    <t>60.50F/C</t>
  </si>
  <si>
    <t>11.05F/C</t>
  </si>
  <si>
    <t>48.90F/C</t>
  </si>
  <si>
    <t>25.10F/C</t>
  </si>
  <si>
    <t>EN SISTEMA NO SE CARGARON LOS $</t>
  </si>
  <si>
    <t>35.20F/C</t>
  </si>
  <si>
    <t>3.30F/C</t>
  </si>
  <si>
    <t>EN SISTEMA SE CARGO 4MIL DE MAS SOBRANTE EN EFECTIVO</t>
  </si>
  <si>
    <t>25.50F/C</t>
  </si>
  <si>
    <t>FALTANTE ES SOBRANTE DE CAJA TURNO MAÑANA Y # 15NOCHE</t>
  </si>
  <si>
    <t>SOBRANTE ES FALTANTE DE CAJA 12</t>
  </si>
  <si>
    <t>2.50F/C</t>
  </si>
  <si>
    <t>DEB. BANCAMIGA</t>
  </si>
  <si>
    <t>63.50F/C</t>
  </si>
  <si>
    <t>faltante de 4$</t>
  </si>
  <si>
    <t>5.50F/C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</si>
</sst>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49480.909999999996</v>
      </c>
      <c r="C2" s="43">
        <f>MODELO!AH12</f>
        <v>24072.5</v>
      </c>
      <c r="D2" s="43">
        <f>EXQUISITECES!AH12</f>
        <v>7504.32</v>
      </c>
      <c r="E2" s="43">
        <f>HOYADA!AH12</f>
        <v>8162.7799999999988</v>
      </c>
      <c r="F2" s="43">
        <f>FARMASTOP!AH12</f>
        <v>2316.31</v>
      </c>
      <c r="G2" s="43">
        <f>BOCAS!AH12</f>
        <v>1938.83</v>
      </c>
      <c r="H2" s="43">
        <f>LAGUNETICA!AH12</f>
        <v>10424.48</v>
      </c>
      <c r="I2" s="43">
        <f>SANANTONIO!AH12</f>
        <v>0</v>
      </c>
      <c r="J2" s="43">
        <f>SUM(B2:I2)</f>
        <v>103900.13</v>
      </c>
    </row>
    <row r="3" spans="1:10" x14ac:dyDescent="0.25">
      <c r="A3" s="46" t="s">
        <v>0</v>
      </c>
      <c r="B3" s="43">
        <f>AUTOMERCADO!AH15</f>
        <v>360.34999999999997</v>
      </c>
      <c r="C3" s="43">
        <f>MODELO!AH15</f>
        <v>717.7</v>
      </c>
      <c r="D3" s="43">
        <f>EXQUISITECES!AH15</f>
        <v>148.30000000000001</v>
      </c>
      <c r="E3" s="43">
        <f>HOYADA!AH15</f>
        <v>1084.8</v>
      </c>
      <c r="F3" s="43">
        <f>FARMASTOP!AH15</f>
        <v>44</v>
      </c>
      <c r="G3" s="43">
        <f>BOCAS!AH15</f>
        <v>91</v>
      </c>
      <c r="H3" s="43">
        <f>LAGUNETICA!AH15</f>
        <v>714.9</v>
      </c>
      <c r="I3" s="43">
        <f>SANANTONIO!AH15</f>
        <v>0</v>
      </c>
      <c r="J3" s="43">
        <f t="shared" ref="J3:J52" si="0">SUM(B3:I3)</f>
        <v>3161.0499999999997</v>
      </c>
    </row>
    <row r="4" spans="1:10" x14ac:dyDescent="0.25">
      <c r="A4" s="73" t="s">
        <v>20</v>
      </c>
      <c r="B4" s="43">
        <f>AUTOMERCADO!AH16</f>
        <v>4477</v>
      </c>
      <c r="C4" s="43">
        <f>MODELO!AH16</f>
        <v>2208</v>
      </c>
      <c r="D4" s="43">
        <f>EXQUISITECES!AH16</f>
        <v>651</v>
      </c>
      <c r="E4" s="43">
        <f>HOYADA!AH16</f>
        <v>372</v>
      </c>
      <c r="F4" s="43">
        <f>FARMASTOP!AH16</f>
        <v>185</v>
      </c>
      <c r="G4" s="43">
        <f>BOCAS!AH16</f>
        <v>181</v>
      </c>
      <c r="H4" s="43">
        <f>LAGUNETICA!AH16</f>
        <v>920</v>
      </c>
      <c r="I4" s="43">
        <f>SANANTONIO!AH16</f>
        <v>0</v>
      </c>
      <c r="J4" s="43">
        <f t="shared" si="0"/>
        <v>8994</v>
      </c>
    </row>
    <row r="5" spans="1:10" x14ac:dyDescent="0.25">
      <c r="A5" s="46" t="s">
        <v>27</v>
      </c>
      <c r="B5" s="43">
        <f>AUTOMERCADO!AH17</f>
        <v>19922.649999999998</v>
      </c>
      <c r="C5" s="43">
        <f>MODELO!AH17</f>
        <v>9825.6</v>
      </c>
      <c r="D5" s="43">
        <f>EXQUISITECES!AH17</f>
        <v>2896.95</v>
      </c>
      <c r="E5" s="43">
        <f>HOYADA!AH17</f>
        <v>1655.4</v>
      </c>
      <c r="F5" s="43">
        <f>FARMASTOP!AH17</f>
        <v>823.25</v>
      </c>
      <c r="G5" s="43">
        <f>BOCAS!AH17</f>
        <v>830.79</v>
      </c>
      <c r="H5" s="43">
        <f>LAGUNETICA!AH17</f>
        <v>4094.0000000000005</v>
      </c>
      <c r="I5" s="43">
        <f>SANANTONIO!AH17</f>
        <v>0</v>
      </c>
      <c r="J5" s="43">
        <f t="shared" si="0"/>
        <v>40048.639999999999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4477</v>
      </c>
      <c r="C10" s="43">
        <f>MODELO!AH22</f>
        <v>2208</v>
      </c>
      <c r="D10" s="43">
        <f>EXQUISITECES!AH22</f>
        <v>651</v>
      </c>
      <c r="E10" s="43">
        <f>HOYADA!AH22</f>
        <v>372</v>
      </c>
      <c r="F10" s="43">
        <f>FARMASTOP!AH22</f>
        <v>185</v>
      </c>
      <c r="G10" s="43">
        <f>BOCAS!AH22</f>
        <v>181</v>
      </c>
      <c r="H10" s="43">
        <f>LAGUNETICA!AH22</f>
        <v>920</v>
      </c>
      <c r="I10" s="43">
        <f>SANANTONIO!AH22</f>
        <v>0</v>
      </c>
      <c r="J10" s="43">
        <f t="shared" si="0"/>
        <v>8994</v>
      </c>
    </row>
    <row r="11" spans="1:10" x14ac:dyDescent="0.25">
      <c r="A11" s="48" t="s">
        <v>26</v>
      </c>
      <c r="B11" s="43">
        <f>AUTOMERCADO!AH23</f>
        <v>19922.649999999998</v>
      </c>
      <c r="C11" s="43">
        <f>MODELO!AH23</f>
        <v>9825.6</v>
      </c>
      <c r="D11" s="43">
        <f>EXQUISITECES!AH23</f>
        <v>2896.95</v>
      </c>
      <c r="E11" s="43">
        <f>HOYADA!AH23</f>
        <v>1655.4</v>
      </c>
      <c r="F11" s="43">
        <f>FARMASTOP!AH23</f>
        <v>823.25</v>
      </c>
      <c r="G11" s="43">
        <f>BOCAS!AH23</f>
        <v>830.79</v>
      </c>
      <c r="H11" s="43">
        <f>LAGUNETICA!AH23</f>
        <v>4094.0000000000005</v>
      </c>
      <c r="I11" s="43">
        <f>SANANTONIO!AH23</f>
        <v>0</v>
      </c>
      <c r="J11" s="43">
        <f t="shared" si="0"/>
        <v>40048.639999999999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885.21999999999991</v>
      </c>
      <c r="C20" s="43">
        <f>MODELO!AH32</f>
        <v>40</v>
      </c>
      <c r="D20" s="43">
        <f>EXQUISITECES!AH32</f>
        <v>0</v>
      </c>
      <c r="E20" s="43">
        <f>HOYADA!AH32</f>
        <v>0</v>
      </c>
      <c r="F20" s="43">
        <f>FARMASTOP!AH32</f>
        <v>30.01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955.2299999999999</v>
      </c>
    </row>
    <row r="21" spans="1:10" x14ac:dyDescent="0.25">
      <c r="A21" s="46" t="s">
        <v>35</v>
      </c>
      <c r="B21" s="43">
        <f>AUTOMERCADO!AH33</f>
        <v>3939.2290000000003</v>
      </c>
      <c r="C21" s="43">
        <f>MODELO!AH33</f>
        <v>178</v>
      </c>
      <c r="D21" s="43">
        <f>EXQUISITECES!AH33</f>
        <v>0</v>
      </c>
      <c r="E21" s="43">
        <f>HOYADA!AH33</f>
        <v>0</v>
      </c>
      <c r="F21" s="43">
        <f>FARMASTOP!AH33</f>
        <v>133.5445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4250.7735000000002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885.21999999999991</v>
      </c>
      <c r="C26" s="43">
        <f>MODELO!AH38</f>
        <v>40</v>
      </c>
      <c r="D26" s="43">
        <f>EXQUISITECES!AH38</f>
        <v>0</v>
      </c>
      <c r="E26" s="43">
        <f>HOYADA!AH38</f>
        <v>0</v>
      </c>
      <c r="F26" s="43">
        <f>FARMASTOP!AH38</f>
        <v>30.01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955.2299999999999</v>
      </c>
    </row>
    <row r="27" spans="1:10" x14ac:dyDescent="0.25">
      <c r="A27" s="48" t="s">
        <v>42</v>
      </c>
      <c r="B27" s="43">
        <f>AUTOMERCADO!AH39</f>
        <v>3939.2290000000003</v>
      </c>
      <c r="C27" s="43">
        <f>MODELO!AH39</f>
        <v>178</v>
      </c>
      <c r="D27" s="43">
        <f>EXQUISITECES!AH39</f>
        <v>0</v>
      </c>
      <c r="E27" s="43">
        <f>HOYADA!AH39</f>
        <v>0</v>
      </c>
      <c r="F27" s="43">
        <f>FARMASTOP!AH39</f>
        <v>133.5445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4250.7735000000002</v>
      </c>
    </row>
    <row r="28" spans="1:10" x14ac:dyDescent="0.25">
      <c r="A28" s="46" t="s">
        <v>43</v>
      </c>
      <c r="B28" s="43">
        <f>AUTOMERCADO!AH40</f>
        <v>341.36999999999995</v>
      </c>
      <c r="C28" s="43">
        <f>MODELO!AH40</f>
        <v>19.369999999999997</v>
      </c>
      <c r="D28" s="43">
        <f>EXQUISITECES!AH40</f>
        <v>0</v>
      </c>
      <c r="E28" s="43">
        <f>HOYADA!AH40</f>
        <v>16.170000000000002</v>
      </c>
      <c r="F28" s="43">
        <f>FARMASTOP!AH40</f>
        <v>0</v>
      </c>
      <c r="G28" s="43">
        <f>BOCAS!AH40</f>
        <v>17.399999999999999</v>
      </c>
      <c r="H28" s="43">
        <f>LAGUNETICA!AH40</f>
        <v>0</v>
      </c>
      <c r="I28" s="43">
        <f>SANANTONIO!AH40</f>
        <v>0</v>
      </c>
      <c r="J28" s="43">
        <f t="shared" si="0"/>
        <v>394.30999999999995</v>
      </c>
    </row>
    <row r="29" spans="1:10" x14ac:dyDescent="0.25">
      <c r="A29" s="46" t="s">
        <v>44</v>
      </c>
      <c r="B29" s="43">
        <f>AUTOMERCADO!AH41</f>
        <v>1519.0965000000001</v>
      </c>
      <c r="C29" s="43">
        <f>MODELO!AH41</f>
        <v>86.1965</v>
      </c>
      <c r="D29" s="43">
        <f>EXQUISITECES!AH41</f>
        <v>0</v>
      </c>
      <c r="E29" s="43">
        <f>HOYADA!AH41</f>
        <v>71.956500000000005</v>
      </c>
      <c r="F29" s="43">
        <f>FARMASTOP!AH41</f>
        <v>0</v>
      </c>
      <c r="G29" s="43">
        <f>BOCAS!AH41</f>
        <v>79.865999999999985</v>
      </c>
      <c r="H29" s="43">
        <f>LAGUNETICA!AH41</f>
        <v>0</v>
      </c>
      <c r="I29" s="43">
        <f>SANANTONIO!AH41</f>
        <v>0</v>
      </c>
      <c r="J29" s="43">
        <f t="shared" si="0"/>
        <v>1757.1155000000001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341.36999999999995</v>
      </c>
      <c r="C34" s="43">
        <f>MODELO!AH46</f>
        <v>19.369999999999997</v>
      </c>
      <c r="D34" s="43">
        <f>EXQUISITECES!AH46</f>
        <v>0</v>
      </c>
      <c r="E34" s="43">
        <f>HOYADA!AH46</f>
        <v>16.170000000000002</v>
      </c>
      <c r="F34" s="43">
        <f>FARMASTOP!AH46</f>
        <v>0</v>
      </c>
      <c r="G34" s="43">
        <f>BOCAS!AH46</f>
        <v>17.399999999999999</v>
      </c>
      <c r="H34" s="43">
        <f>LAGUNETICA!AH46</f>
        <v>0</v>
      </c>
      <c r="I34" s="43">
        <f>SANANTONIO!AH46</f>
        <v>0</v>
      </c>
      <c r="J34" s="43">
        <f t="shared" si="0"/>
        <v>394.30999999999995</v>
      </c>
    </row>
    <row r="35" spans="1:10" x14ac:dyDescent="0.25">
      <c r="A35" s="48" t="s">
        <v>48</v>
      </c>
      <c r="B35" s="43">
        <f>AUTOMERCADO!AH47</f>
        <v>1519.0965000000001</v>
      </c>
      <c r="C35" s="43">
        <f>MODELO!AH47</f>
        <v>86.1965</v>
      </c>
      <c r="D35" s="43">
        <f>EXQUISITECES!AH47</f>
        <v>0</v>
      </c>
      <c r="E35" s="43">
        <f>HOYADA!AH47</f>
        <v>71.956500000000005</v>
      </c>
      <c r="F35" s="43">
        <f>FARMASTOP!AH47</f>
        <v>0</v>
      </c>
      <c r="G35" s="43">
        <f>BOCAS!AH47</f>
        <v>79.865999999999985</v>
      </c>
      <c r="H35" s="43">
        <f>LAGUNETICA!AH47</f>
        <v>0</v>
      </c>
      <c r="I35" s="43">
        <f>SANANTONIO!AH47</f>
        <v>0</v>
      </c>
      <c r="J35" s="43">
        <f t="shared" si="0"/>
        <v>1757.1155000000001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19316.590000000004</v>
      </c>
      <c r="C37" s="43">
        <f>MODELO!AH49</f>
        <v>8624.239999999998</v>
      </c>
      <c r="D37" s="43">
        <f>EXQUISITECES!AH49</f>
        <v>3391.13</v>
      </c>
      <c r="E37" s="43">
        <f>HOYADA!AH49</f>
        <v>3081.17</v>
      </c>
      <c r="F37" s="43">
        <f>FARMASTOP!AH49</f>
        <v>1146.07</v>
      </c>
      <c r="G37" s="43">
        <f>BOCAS!AH49</f>
        <v>774.9</v>
      </c>
      <c r="H37" s="43">
        <f>LAGUNETICA!AH49</f>
        <v>1428.26</v>
      </c>
      <c r="I37" s="43">
        <f>SANANTONIO!AH49</f>
        <v>0</v>
      </c>
      <c r="J37" s="43">
        <f t="shared" si="0"/>
        <v>37762.360000000008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257.89999999999998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257.89999999999998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1154.95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3056.5200000000004</v>
      </c>
      <c r="I40" s="43">
        <f>SANANTONIO!AH52</f>
        <v>0</v>
      </c>
      <c r="J40" s="43">
        <f t="shared" si="0"/>
        <v>4211.47</v>
      </c>
    </row>
    <row r="41" spans="1:10" x14ac:dyDescent="0.25">
      <c r="A41" s="74" t="s">
        <v>18</v>
      </c>
      <c r="B41" s="43">
        <f>AUTOMERCADO!AH53</f>
        <v>2636.8</v>
      </c>
      <c r="C41" s="43">
        <f>MODELO!AH53</f>
        <v>2598.5499999999997</v>
      </c>
      <c r="D41" s="43">
        <f>EXQUISITECES!AH53</f>
        <v>863.80000000000007</v>
      </c>
      <c r="E41" s="43">
        <f>HOYADA!AH53</f>
        <v>2239.0600000000004</v>
      </c>
      <c r="F41" s="43">
        <f>FARMASTOP!AH53</f>
        <v>72.02000000000001</v>
      </c>
      <c r="G41" s="43">
        <f>BOCAS!AH53</f>
        <v>171.61</v>
      </c>
      <c r="H41" s="43">
        <f>LAGUNETICA!AH53</f>
        <v>1088.7399999999998</v>
      </c>
      <c r="I41" s="43">
        <f>SANANTONIO!AH53</f>
        <v>0</v>
      </c>
      <c r="J41" s="43">
        <f t="shared" si="0"/>
        <v>9670.5800000000017</v>
      </c>
    </row>
    <row r="42" spans="1:10" x14ac:dyDescent="0.25">
      <c r="A42" s="74" t="s">
        <v>114</v>
      </c>
      <c r="B42" s="43">
        <f>AUTOMERCADO!AH54</f>
        <v>13.27</v>
      </c>
      <c r="C42" s="43">
        <f>MODELO!AH54</f>
        <v>380.65999999999997</v>
      </c>
      <c r="D42" s="43">
        <f>EXQUISITECES!AH54</f>
        <v>102.65</v>
      </c>
      <c r="E42" s="43">
        <f>HOYADA!AH54</f>
        <v>0</v>
      </c>
      <c r="F42" s="43">
        <f>FARMASTOP!AH54</f>
        <v>2.4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498.9799999999999</v>
      </c>
    </row>
    <row r="43" spans="1:10" x14ac:dyDescent="0.25">
      <c r="A43" s="74" t="s">
        <v>52</v>
      </c>
      <c r="B43" s="43">
        <f>AUTOMERCADO!AH55</f>
        <v>783.31000000000006</v>
      </c>
      <c r="C43" s="43">
        <f>MODELO!AH55</f>
        <v>619.09</v>
      </c>
      <c r="D43" s="43">
        <f>EXQUISITECES!AH55</f>
        <v>98.71</v>
      </c>
      <c r="E43" s="43">
        <f>HOYADA!AH55</f>
        <v>18.350000000000001</v>
      </c>
      <c r="F43" s="43">
        <f>FARMASTOP!AH55</f>
        <v>142.71</v>
      </c>
      <c r="G43" s="43">
        <f>BOCAS!AH55</f>
        <v>0</v>
      </c>
      <c r="H43" s="43">
        <f>LAGUNETICA!AH55</f>
        <v>60.6</v>
      </c>
      <c r="I43" s="43">
        <f>SANANTONIO!AH55</f>
        <v>0</v>
      </c>
      <c r="J43" s="43">
        <f t="shared" si="0"/>
        <v>1722.77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21.59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21.59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996.8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996.8</v>
      </c>
    </row>
    <row r="51" spans="1:10" x14ac:dyDescent="0.25">
      <c r="A51" s="46" t="s">
        <v>17</v>
      </c>
      <c r="B51" s="43">
        <f>AUTOMERCADO!AH63</f>
        <v>15.82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15.82</v>
      </c>
    </row>
    <row r="52" spans="1:10" x14ac:dyDescent="0.25">
      <c r="A52" s="51" t="s">
        <v>92</v>
      </c>
      <c r="B52" s="75">
        <f>AUTOMERCADO!AH64</f>
        <v>49783.405500000008</v>
      </c>
      <c r="C52" s="75">
        <f>MODELO!AH64</f>
        <v>24184.986500000003</v>
      </c>
      <c r="D52" s="75">
        <f>EXQUISITECES!AH64</f>
        <v>7501.5400000000009</v>
      </c>
      <c r="E52" s="75">
        <f>HOYADA!AH64</f>
        <v>8150.7365</v>
      </c>
      <c r="F52" s="75">
        <f>FARMASTOP!AH64</f>
        <v>2363.9945000000002</v>
      </c>
      <c r="G52" s="75">
        <f>BOCAS!AH64</f>
        <v>1948.1659999999999</v>
      </c>
      <c r="H52" s="75">
        <f>LAGUNETICA!AH64</f>
        <v>10443.02</v>
      </c>
      <c r="I52" s="75">
        <f>SANANTONIO!AH64</f>
        <v>0</v>
      </c>
      <c r="J52" s="75">
        <f t="shared" si="0"/>
        <v>104375.849</v>
      </c>
    </row>
    <row r="53" spans="1:10" x14ac:dyDescent="0.25">
      <c r="A53" s="56" t="s">
        <v>3</v>
      </c>
      <c r="B53" s="43">
        <f>B2</f>
        <v>49480.909999999996</v>
      </c>
      <c r="C53" s="43">
        <f t="shared" ref="C53:I53" si="1">C2</f>
        <v>24072.5</v>
      </c>
      <c r="D53" s="43">
        <f t="shared" si="1"/>
        <v>7504.32</v>
      </c>
      <c r="E53" s="43">
        <f t="shared" si="1"/>
        <v>8162.7799999999988</v>
      </c>
      <c r="F53" s="43">
        <f t="shared" si="1"/>
        <v>2316.31</v>
      </c>
      <c r="G53" s="43">
        <f t="shared" si="1"/>
        <v>1938.83</v>
      </c>
      <c r="H53" s="43">
        <f t="shared" si="1"/>
        <v>10424.48</v>
      </c>
      <c r="I53" s="43">
        <f t="shared" si="1"/>
        <v>0</v>
      </c>
      <c r="J53" s="43">
        <f>J2</f>
        <v>103900.13</v>
      </c>
    </row>
    <row r="54" spans="1:10" x14ac:dyDescent="0.25">
      <c r="A54" s="58" t="s">
        <v>95</v>
      </c>
      <c r="B54" s="43">
        <f>+B52-B53</f>
        <v>302.49550000001182</v>
      </c>
      <c r="C54" s="43">
        <f t="shared" ref="C54:I54" si="2">+C52-C53</f>
        <v>112.48650000000271</v>
      </c>
      <c r="D54" s="43">
        <f t="shared" si="2"/>
        <v>-2.7799999999988358</v>
      </c>
      <c r="E54" s="43">
        <f t="shared" si="2"/>
        <v>-12.043499999998858</v>
      </c>
      <c r="F54" s="43">
        <f t="shared" si="2"/>
        <v>47.684500000000298</v>
      </c>
      <c r="G54" s="43">
        <f t="shared" si="2"/>
        <v>9.3360000000000127</v>
      </c>
      <c r="H54" s="43">
        <f t="shared" si="2"/>
        <v>18.540000000000873</v>
      </c>
      <c r="I54" s="43">
        <f t="shared" si="2"/>
        <v>0</v>
      </c>
      <c r="J54" s="43">
        <f>+J52-J53</f>
        <v>475.71899999999732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D48" activePane="bottomRight" state="frozen"/>
      <selection pane="topRight" activeCell="B1" sqref="B1"/>
      <selection pane="bottomLeft" activeCell="A5" sqref="A5"/>
      <selection pane="bottomRight" activeCell="I62" sqref="I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57</v>
      </c>
      <c r="I11" s="5" t="s">
        <v>59</v>
      </c>
      <c r="J11" s="5" t="s">
        <v>60</v>
      </c>
      <c r="K11" s="5" t="s">
        <v>61</v>
      </c>
      <c r="L11" s="5" t="s">
        <v>62</v>
      </c>
      <c r="M11" s="5" t="s">
        <v>64</v>
      </c>
      <c r="N11" s="5" t="s">
        <v>65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75</v>
      </c>
      <c r="T11" s="5" t="s">
        <v>76</v>
      </c>
      <c r="U11" s="5" t="s">
        <v>82</v>
      </c>
      <c r="V11" s="5" t="s">
        <v>80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1472.21</v>
      </c>
      <c r="C12" s="26">
        <v>3251.49</v>
      </c>
      <c r="D12" s="26">
        <v>1759.18</v>
      </c>
      <c r="E12" s="26">
        <v>1197.23</v>
      </c>
      <c r="F12" s="26">
        <v>128.11000000000001</v>
      </c>
      <c r="G12" s="26">
        <v>2109.85</v>
      </c>
      <c r="H12" s="26">
        <v>707.37</v>
      </c>
      <c r="I12" s="26">
        <v>3118.07</v>
      </c>
      <c r="J12" s="26">
        <v>2877.6</v>
      </c>
      <c r="K12" s="26">
        <v>2346.0700000000002</v>
      </c>
      <c r="L12" s="26">
        <v>2117.41</v>
      </c>
      <c r="M12" s="26">
        <v>5754.48</v>
      </c>
      <c r="N12" s="26">
        <v>3099.19</v>
      </c>
      <c r="O12" s="26">
        <v>5769.65</v>
      </c>
      <c r="P12" s="26">
        <v>4061.6</v>
      </c>
      <c r="Q12" s="26">
        <v>2474.71</v>
      </c>
      <c r="R12" s="26">
        <v>1926.5</v>
      </c>
      <c r="S12" s="26">
        <v>774.14</v>
      </c>
      <c r="T12" s="26">
        <v>1649.19</v>
      </c>
      <c r="U12" s="26">
        <v>2335.6799999999998</v>
      </c>
      <c r="V12" s="26">
        <v>551.17999999999995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49480.909999999996</v>
      </c>
      <c r="AI12" s="26">
        <v>49480.91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115.55</v>
      </c>
      <c r="D15" s="23"/>
      <c r="E15" s="23">
        <v>5.5</v>
      </c>
      <c r="F15" s="23"/>
      <c r="G15" s="23">
        <v>57</v>
      </c>
      <c r="H15" s="23"/>
      <c r="I15" s="23"/>
      <c r="J15" s="23"/>
      <c r="K15" s="23"/>
      <c r="L15" s="23"/>
      <c r="M15" s="23">
        <v>18</v>
      </c>
      <c r="N15" s="23">
        <v>25.2</v>
      </c>
      <c r="O15" s="23"/>
      <c r="P15" s="23"/>
      <c r="Q15" s="23">
        <v>0.45</v>
      </c>
      <c r="R15" s="23">
        <v>1.5</v>
      </c>
      <c r="S15" s="23"/>
      <c r="T15" s="23">
        <v>10.6</v>
      </c>
      <c r="U15" s="23">
        <v>78.55</v>
      </c>
      <c r="V15" s="23">
        <v>48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360.34999999999997</v>
      </c>
    </row>
    <row r="16" spans="1:36" s="32" customFormat="1" x14ac:dyDescent="0.25">
      <c r="A16" s="30" t="s">
        <v>20</v>
      </c>
      <c r="B16" s="31">
        <v>76</v>
      </c>
      <c r="C16" s="31">
        <v>313</v>
      </c>
      <c r="D16" s="31">
        <v>145</v>
      </c>
      <c r="E16" s="31">
        <v>170</v>
      </c>
      <c r="F16" s="31">
        <v>15</v>
      </c>
      <c r="G16" s="31">
        <v>139</v>
      </c>
      <c r="H16" s="31">
        <v>25</v>
      </c>
      <c r="I16" s="31">
        <v>202</v>
      </c>
      <c r="J16" s="31">
        <v>267</v>
      </c>
      <c r="K16" s="31">
        <v>327</v>
      </c>
      <c r="L16" s="31">
        <v>155</v>
      </c>
      <c r="M16" s="31">
        <v>528</v>
      </c>
      <c r="N16" s="31">
        <v>118</v>
      </c>
      <c r="O16" s="31">
        <v>633</v>
      </c>
      <c r="P16" s="31">
        <v>392</v>
      </c>
      <c r="Q16" s="31">
        <v>218</v>
      </c>
      <c r="R16" s="31">
        <v>206</v>
      </c>
      <c r="S16" s="31">
        <v>140</v>
      </c>
      <c r="T16" s="31">
        <v>133</v>
      </c>
      <c r="U16" s="31">
        <v>247</v>
      </c>
      <c r="V16" s="31">
        <v>28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4477</v>
      </c>
      <c r="AJ16" s="70"/>
    </row>
    <row r="17" spans="1:36" s="47" customFormat="1" x14ac:dyDescent="0.25">
      <c r="A17" s="46" t="s">
        <v>27</v>
      </c>
      <c r="B17" s="22">
        <f>B16*$B$8</f>
        <v>338.2</v>
      </c>
      <c r="C17" s="22">
        <f>C16*$B$8</f>
        <v>1392.8500000000001</v>
      </c>
      <c r="D17" s="22">
        <f t="shared" ref="D17:L17" si="2">D16*$B$8</f>
        <v>645.25</v>
      </c>
      <c r="E17" s="22">
        <f t="shared" si="2"/>
        <v>756.5</v>
      </c>
      <c r="F17" s="22">
        <f t="shared" si="2"/>
        <v>66.75</v>
      </c>
      <c r="G17" s="22">
        <f t="shared" si="2"/>
        <v>618.55000000000007</v>
      </c>
      <c r="H17" s="22">
        <f t="shared" si="2"/>
        <v>111.25</v>
      </c>
      <c r="I17" s="22">
        <f t="shared" si="2"/>
        <v>898.90000000000009</v>
      </c>
      <c r="J17" s="22">
        <f t="shared" si="2"/>
        <v>1188.1500000000001</v>
      </c>
      <c r="K17" s="22">
        <f t="shared" si="2"/>
        <v>1455.15</v>
      </c>
      <c r="L17" s="22">
        <f t="shared" si="2"/>
        <v>689.75</v>
      </c>
      <c r="M17" s="22">
        <f t="shared" ref="M17:R17" si="3">M16*$B$8</f>
        <v>2349.6</v>
      </c>
      <c r="N17" s="22">
        <f t="shared" si="3"/>
        <v>525.1</v>
      </c>
      <c r="O17" s="22">
        <f t="shared" si="3"/>
        <v>2816.85</v>
      </c>
      <c r="P17" s="22">
        <f t="shared" si="3"/>
        <v>1744.4</v>
      </c>
      <c r="Q17" s="22">
        <f t="shared" si="3"/>
        <v>970.1</v>
      </c>
      <c r="R17" s="22">
        <f t="shared" si="3"/>
        <v>916.7</v>
      </c>
      <c r="S17" s="22">
        <f t="shared" ref="S17:AG17" si="4">S16*$B$8</f>
        <v>623</v>
      </c>
      <c r="T17" s="22">
        <f t="shared" si="4"/>
        <v>591.85</v>
      </c>
      <c r="U17" s="22">
        <f t="shared" si="4"/>
        <v>1099.1500000000001</v>
      </c>
      <c r="V17" s="22">
        <f t="shared" si="4"/>
        <v>124.60000000000001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19922.649999999998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L22" si="11">+C16+C18+C20</f>
        <v>313</v>
      </c>
      <c r="D22" s="20">
        <f t="shared" si="11"/>
        <v>145</v>
      </c>
      <c r="E22" s="20">
        <f t="shared" si="11"/>
        <v>170</v>
      </c>
      <c r="F22" s="20">
        <f t="shared" si="11"/>
        <v>15</v>
      </c>
      <c r="G22" s="20">
        <f t="shared" si="11"/>
        <v>139</v>
      </c>
      <c r="H22" s="20">
        <f t="shared" si="11"/>
        <v>25</v>
      </c>
      <c r="I22" s="20">
        <f t="shared" si="11"/>
        <v>202</v>
      </c>
      <c r="J22" s="20">
        <f t="shared" si="11"/>
        <v>267</v>
      </c>
      <c r="K22" s="20">
        <f t="shared" si="11"/>
        <v>327</v>
      </c>
      <c r="L22" s="20">
        <f t="shared" si="11"/>
        <v>155</v>
      </c>
      <c r="M22" s="20">
        <f t="shared" ref="M22:S22" si="12">+M16+M18+M20</f>
        <v>528</v>
      </c>
      <c r="N22" s="20">
        <f t="shared" si="12"/>
        <v>118</v>
      </c>
      <c r="O22" s="20">
        <f t="shared" si="12"/>
        <v>633</v>
      </c>
      <c r="P22" s="20">
        <f t="shared" si="12"/>
        <v>392</v>
      </c>
      <c r="Q22" s="20">
        <f t="shared" si="12"/>
        <v>218</v>
      </c>
      <c r="R22" s="20">
        <f t="shared" si="12"/>
        <v>206</v>
      </c>
      <c r="S22" s="20">
        <f t="shared" si="12"/>
        <v>140</v>
      </c>
      <c r="T22" s="20">
        <f t="shared" ref="T22:AG22" si="13">+T16+T18+T20</f>
        <v>133</v>
      </c>
      <c r="U22" s="20">
        <f t="shared" si="13"/>
        <v>247</v>
      </c>
      <c r="V22" s="20">
        <f t="shared" si="13"/>
        <v>28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4477</v>
      </c>
    </row>
    <row r="23" spans="1:36" s="47" customFormat="1" x14ac:dyDescent="0.25">
      <c r="A23" s="48" t="s">
        <v>26</v>
      </c>
      <c r="B23" s="19">
        <f>+B17+B19+B21</f>
        <v>338.2</v>
      </c>
      <c r="C23" s="19">
        <f t="shared" ref="C23:L23" si="14">+C17+C19+C21</f>
        <v>1392.8500000000001</v>
      </c>
      <c r="D23" s="19">
        <f t="shared" si="14"/>
        <v>645.25</v>
      </c>
      <c r="E23" s="19">
        <f t="shared" si="14"/>
        <v>756.5</v>
      </c>
      <c r="F23" s="19">
        <f t="shared" si="14"/>
        <v>66.75</v>
      </c>
      <c r="G23" s="19">
        <f t="shared" si="14"/>
        <v>618.55000000000007</v>
      </c>
      <c r="H23" s="19">
        <f t="shared" si="14"/>
        <v>111.25</v>
      </c>
      <c r="I23" s="19">
        <f t="shared" si="14"/>
        <v>898.90000000000009</v>
      </c>
      <c r="J23" s="19">
        <f t="shared" si="14"/>
        <v>1188.1500000000001</v>
      </c>
      <c r="K23" s="19">
        <f t="shared" si="14"/>
        <v>1455.15</v>
      </c>
      <c r="L23" s="19">
        <f t="shared" si="14"/>
        <v>689.75</v>
      </c>
      <c r="M23" s="19">
        <f t="shared" ref="M23:S23" si="15">+M17+M19+M21</f>
        <v>2349.6</v>
      </c>
      <c r="N23" s="19">
        <f t="shared" si="15"/>
        <v>525.1</v>
      </c>
      <c r="O23" s="19">
        <f t="shared" si="15"/>
        <v>2816.85</v>
      </c>
      <c r="P23" s="19">
        <f t="shared" si="15"/>
        <v>1744.4</v>
      </c>
      <c r="Q23" s="19">
        <f t="shared" si="15"/>
        <v>970.1</v>
      </c>
      <c r="R23" s="19">
        <f t="shared" si="15"/>
        <v>916.7</v>
      </c>
      <c r="S23" s="19">
        <f t="shared" si="15"/>
        <v>623</v>
      </c>
      <c r="T23" s="19">
        <f t="shared" ref="T23:AG23" si="16">+T17+T19+T21</f>
        <v>591.85</v>
      </c>
      <c r="U23" s="19">
        <f t="shared" si="16"/>
        <v>1099.1500000000001</v>
      </c>
      <c r="V23" s="19">
        <f t="shared" si="16"/>
        <v>124.60000000000001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19922.649999999998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44.36</v>
      </c>
      <c r="C32" s="36"/>
      <c r="D32" s="36"/>
      <c r="E32" s="36"/>
      <c r="F32" s="36"/>
      <c r="G32" s="36">
        <v>81.849999999999994</v>
      </c>
      <c r="H32" s="36"/>
      <c r="I32" s="36">
        <v>23.76</v>
      </c>
      <c r="J32" s="36"/>
      <c r="K32" s="36">
        <v>49.53</v>
      </c>
      <c r="L32" s="36">
        <v>214.18</v>
      </c>
      <c r="M32" s="37">
        <v>180.13</v>
      </c>
      <c r="N32" s="37">
        <v>143</v>
      </c>
      <c r="O32" s="37"/>
      <c r="P32" s="37">
        <v>148.41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885.21999999999991</v>
      </c>
    </row>
    <row r="33" spans="1:34" s="47" customFormat="1" x14ac:dyDescent="0.25">
      <c r="A33" s="46" t="s">
        <v>35</v>
      </c>
      <c r="B33" s="22">
        <f>B32*$B$8</f>
        <v>197.40200000000002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364.23250000000002</v>
      </c>
      <c r="H33" s="22">
        <f t="shared" si="30"/>
        <v>0</v>
      </c>
      <c r="I33" s="22">
        <f t="shared" si="30"/>
        <v>105.73200000000001</v>
      </c>
      <c r="J33" s="22">
        <f t="shared" si="30"/>
        <v>0</v>
      </c>
      <c r="K33" s="22">
        <f t="shared" si="30"/>
        <v>220.4085</v>
      </c>
      <c r="L33" s="22">
        <f t="shared" si="30"/>
        <v>953.10100000000011</v>
      </c>
      <c r="M33" s="22">
        <f t="shared" ref="M33:R33" si="31">M32*$B$8</f>
        <v>801.57849999999996</v>
      </c>
      <c r="N33" s="22">
        <f t="shared" si="31"/>
        <v>636.35</v>
      </c>
      <c r="O33" s="22">
        <f t="shared" si="31"/>
        <v>0</v>
      </c>
      <c r="P33" s="22">
        <f t="shared" si="31"/>
        <v>660.42449999999997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3939.2290000000003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44.36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81.849999999999994</v>
      </c>
      <c r="H38" s="20">
        <f t="shared" si="39"/>
        <v>0</v>
      </c>
      <c r="I38" s="20">
        <f t="shared" si="39"/>
        <v>23.76</v>
      </c>
      <c r="J38" s="20">
        <f t="shared" si="39"/>
        <v>0</v>
      </c>
      <c r="K38" s="20">
        <f t="shared" si="39"/>
        <v>49.53</v>
      </c>
      <c r="L38" s="20">
        <f t="shared" si="39"/>
        <v>214.18</v>
      </c>
      <c r="M38" s="20">
        <f t="shared" ref="M38:S38" si="40">+M32+M34+M36</f>
        <v>180.13</v>
      </c>
      <c r="N38" s="20">
        <f t="shared" si="40"/>
        <v>143</v>
      </c>
      <c r="O38" s="20">
        <f t="shared" si="40"/>
        <v>0</v>
      </c>
      <c r="P38" s="20">
        <f t="shared" si="40"/>
        <v>148.41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885.21999999999991</v>
      </c>
    </row>
    <row r="39" spans="1:34" s="47" customFormat="1" x14ac:dyDescent="0.25">
      <c r="A39" s="48" t="s">
        <v>42</v>
      </c>
      <c r="B39" s="19">
        <f>+B33+B35+B37</f>
        <v>197.40200000000002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364.23250000000002</v>
      </c>
      <c r="H39" s="19">
        <f t="shared" si="42"/>
        <v>0</v>
      </c>
      <c r="I39" s="19">
        <f t="shared" si="42"/>
        <v>105.73200000000001</v>
      </c>
      <c r="J39" s="19">
        <f t="shared" si="42"/>
        <v>0</v>
      </c>
      <c r="K39" s="19">
        <f t="shared" si="42"/>
        <v>220.4085</v>
      </c>
      <c r="L39" s="19">
        <f t="shared" si="42"/>
        <v>953.10100000000011</v>
      </c>
      <c r="M39" s="19">
        <f t="shared" ref="M39:S39" si="43">+M33+M35+M37</f>
        <v>801.57849999999996</v>
      </c>
      <c r="N39" s="19">
        <f t="shared" si="43"/>
        <v>636.35</v>
      </c>
      <c r="O39" s="19">
        <f t="shared" si="43"/>
        <v>0</v>
      </c>
      <c r="P39" s="19">
        <f t="shared" si="43"/>
        <v>660.42449999999997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3939.2290000000003</v>
      </c>
    </row>
    <row r="40" spans="1:34" x14ac:dyDescent="0.25">
      <c r="A40" s="13" t="s">
        <v>43</v>
      </c>
      <c r="B40" s="36"/>
      <c r="C40" s="36"/>
      <c r="D40" s="36">
        <v>42</v>
      </c>
      <c r="E40" s="36"/>
      <c r="F40" s="36"/>
      <c r="G40" s="36"/>
      <c r="H40" s="36"/>
      <c r="I40" s="36"/>
      <c r="J40" s="36">
        <v>82.73</v>
      </c>
      <c r="K40" s="36"/>
      <c r="L40" s="36"/>
      <c r="M40" s="36"/>
      <c r="N40" s="36"/>
      <c r="O40" s="36">
        <v>117.83</v>
      </c>
      <c r="P40" s="36">
        <v>44.77</v>
      </c>
      <c r="Q40" s="36"/>
      <c r="R40" s="36">
        <v>37.97</v>
      </c>
      <c r="S40" s="36"/>
      <c r="T40" s="36"/>
      <c r="U40" s="36"/>
      <c r="V40" s="36">
        <v>16.07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341.36999999999995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186.9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368.14850000000001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524.34350000000006</v>
      </c>
      <c r="P41" s="22">
        <f t="shared" si="46"/>
        <v>199.22650000000002</v>
      </c>
      <c r="Q41" s="22">
        <f t="shared" si="46"/>
        <v>0</v>
      </c>
      <c r="R41" s="22">
        <f t="shared" si="46"/>
        <v>168.9665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71.511499999999998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1519.0965000000001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42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82.73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117.83</v>
      </c>
      <c r="P46" s="20">
        <f t="shared" si="55"/>
        <v>44.77</v>
      </c>
      <c r="Q46" s="20">
        <f t="shared" si="55"/>
        <v>0</v>
      </c>
      <c r="R46" s="20">
        <f t="shared" si="55"/>
        <v>37.97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16.07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341.36999999999995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186.9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368.14850000000001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524.34350000000006</v>
      </c>
      <c r="P47" s="19">
        <f t="shared" si="58"/>
        <v>199.22650000000002</v>
      </c>
      <c r="Q47" s="19">
        <f t="shared" si="58"/>
        <v>0</v>
      </c>
      <c r="R47" s="19">
        <f t="shared" si="58"/>
        <v>168.9665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71.511499999999998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1519.0965000000001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688.81</v>
      </c>
      <c r="C49" s="44">
        <v>1390.9</v>
      </c>
      <c r="D49" s="44">
        <v>553.32000000000005</v>
      </c>
      <c r="E49" s="44">
        <v>257.7</v>
      </c>
      <c r="F49" s="44">
        <v>36.15</v>
      </c>
      <c r="G49" s="44">
        <v>567.57000000000005</v>
      </c>
      <c r="H49" s="44">
        <v>548.65</v>
      </c>
      <c r="I49" s="44">
        <v>1929.44</v>
      </c>
      <c r="J49" s="44">
        <v>1105.78</v>
      </c>
      <c r="K49" s="44">
        <v>661.97</v>
      </c>
      <c r="L49" s="44">
        <v>400.78</v>
      </c>
      <c r="M49" s="45">
        <v>2590.2199999999998</v>
      </c>
      <c r="N49" s="45">
        <v>1673.83</v>
      </c>
      <c r="O49" s="45">
        <v>2285.48</v>
      </c>
      <c r="P49" s="45">
        <v>904.42</v>
      </c>
      <c r="Q49" s="45">
        <v>521.54</v>
      </c>
      <c r="R49" s="45">
        <v>839.52</v>
      </c>
      <c r="S49" s="45">
        <v>178.83</v>
      </c>
      <c r="T49" s="45">
        <v>997.79</v>
      </c>
      <c r="U49" s="45">
        <v>1183.8900000000001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19316.590000000004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>
        <v>257.89999999999998</v>
      </c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257.89999999999998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263.11</v>
      </c>
      <c r="C53" s="44">
        <v>292.35000000000002</v>
      </c>
      <c r="D53" s="44">
        <v>324.67</v>
      </c>
      <c r="E53" s="44">
        <v>183.02</v>
      </c>
      <c r="F53" s="44">
        <v>35.979999999999997</v>
      </c>
      <c r="G53" s="44">
        <v>346.05</v>
      </c>
      <c r="H53" s="44">
        <v>48.37</v>
      </c>
      <c r="I53" s="44">
        <v>240.39</v>
      </c>
      <c r="J53" s="44">
        <v>226.13</v>
      </c>
      <c r="K53" s="44"/>
      <c r="L53" s="44"/>
      <c r="M53" s="45"/>
      <c r="N53" s="45">
        <v>191.44</v>
      </c>
      <c r="O53" s="45">
        <v>164.38</v>
      </c>
      <c r="P53" s="45">
        <v>289.29000000000002</v>
      </c>
      <c r="Q53" s="45"/>
      <c r="R53" s="45"/>
      <c r="S53" s="45"/>
      <c r="T53" s="45"/>
      <c r="U53" s="45"/>
      <c r="V53" s="45">
        <v>31.62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2636.8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13.27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13.27</v>
      </c>
    </row>
    <row r="55" spans="1:34" x14ac:dyDescent="0.25">
      <c r="A55" s="17" t="s">
        <v>52</v>
      </c>
      <c r="B55" s="44"/>
      <c r="C55" s="44">
        <v>61.18</v>
      </c>
      <c r="D55" s="44">
        <v>86.61</v>
      </c>
      <c r="E55" s="44"/>
      <c r="F55" s="44"/>
      <c r="G55" s="44">
        <v>144.59</v>
      </c>
      <c r="H55" s="44"/>
      <c r="I55" s="44">
        <v>5.3</v>
      </c>
      <c r="J55" s="44"/>
      <c r="K55" s="44">
        <v>60.45</v>
      </c>
      <c r="L55" s="44">
        <v>83.04</v>
      </c>
      <c r="M55" s="45"/>
      <c r="N55" s="45">
        <v>47.5</v>
      </c>
      <c r="O55" s="45">
        <v>15.54</v>
      </c>
      <c r="P55" s="45">
        <v>279.10000000000002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783.31000000000006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>
        <v>21.59</v>
      </c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21.59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>
        <v>996.8</v>
      </c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996.8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>
        <v>15.82</v>
      </c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15.82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1487.5219999999999</v>
      </c>
      <c r="C64" s="53">
        <f t="shared" ref="C64:AG64" si="61">+C15+C23+C31+C39+C47+C48+C49+C50+C51+C52+C53+C54+C55+C56+C57+C58+C59+C60+C61+C62+C63</f>
        <v>3252.83</v>
      </c>
      <c r="D64" s="53">
        <f t="shared" si="61"/>
        <v>1796.75</v>
      </c>
      <c r="E64" s="53">
        <f t="shared" si="61"/>
        <v>1202.72</v>
      </c>
      <c r="F64" s="53">
        <f t="shared" si="61"/>
        <v>138.88</v>
      </c>
      <c r="G64" s="53">
        <f t="shared" si="61"/>
        <v>2111.2624999999998</v>
      </c>
      <c r="H64" s="53">
        <f t="shared" si="61"/>
        <v>708.27</v>
      </c>
      <c r="I64" s="53">
        <f t="shared" si="61"/>
        <v>3179.7620000000002</v>
      </c>
      <c r="J64" s="53">
        <f t="shared" si="61"/>
        <v>2888.2085000000002</v>
      </c>
      <c r="K64" s="53">
        <f t="shared" si="61"/>
        <v>2397.9785000000002</v>
      </c>
      <c r="L64" s="53">
        <f t="shared" si="61"/>
        <v>2142.4910000000004</v>
      </c>
      <c r="M64" s="53">
        <f t="shared" si="61"/>
        <v>5759.3984999999993</v>
      </c>
      <c r="N64" s="53">
        <f t="shared" si="61"/>
        <v>3099.42</v>
      </c>
      <c r="O64" s="53">
        <f t="shared" si="61"/>
        <v>5806.5934999999999</v>
      </c>
      <c r="P64" s="53">
        <f t="shared" si="61"/>
        <v>4076.8610000000003</v>
      </c>
      <c r="Q64" s="53">
        <f t="shared" si="61"/>
        <v>2488.8900000000003</v>
      </c>
      <c r="R64" s="53">
        <f t="shared" si="61"/>
        <v>1926.6865</v>
      </c>
      <c r="S64" s="53">
        <f t="shared" si="61"/>
        <v>801.83</v>
      </c>
      <c r="T64" s="53">
        <f t="shared" si="61"/>
        <v>1600.24</v>
      </c>
      <c r="U64" s="53">
        <f t="shared" si="61"/>
        <v>2361.59</v>
      </c>
      <c r="V64" s="53">
        <f t="shared" si="61"/>
        <v>555.22149999999999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49783.405500000008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3 D</v>
      </c>
      <c r="I66" s="55" t="str">
        <f t="shared" si="62"/>
        <v>CAJA 4 D</v>
      </c>
      <c r="J66" s="55" t="str">
        <f t="shared" si="62"/>
        <v>CAJA 4 N</v>
      </c>
      <c r="K66" s="55" t="str">
        <f t="shared" si="62"/>
        <v>CAJA 5 D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D</v>
      </c>
      <c r="T66" s="55" t="str">
        <f t="shared" si="62"/>
        <v>CAJA 12 N</v>
      </c>
      <c r="U66" s="55" t="str">
        <f t="shared" si="62"/>
        <v>CAJA 15 N</v>
      </c>
      <c r="V66" s="55" t="str">
        <f t="shared" si="62"/>
        <v>CAJA 14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1472.21</v>
      </c>
      <c r="C67" s="57">
        <f t="shared" ref="C67:L67" si="63">C12</f>
        <v>3251.49</v>
      </c>
      <c r="D67" s="57">
        <f t="shared" si="63"/>
        <v>1759.18</v>
      </c>
      <c r="E67" s="57">
        <f t="shared" si="63"/>
        <v>1197.23</v>
      </c>
      <c r="F67" s="57">
        <f t="shared" si="63"/>
        <v>128.11000000000001</v>
      </c>
      <c r="G67" s="57">
        <f t="shared" si="63"/>
        <v>2109.85</v>
      </c>
      <c r="H67" s="57">
        <f t="shared" si="63"/>
        <v>707.37</v>
      </c>
      <c r="I67" s="57">
        <f t="shared" si="63"/>
        <v>3118.07</v>
      </c>
      <c r="J67" s="57">
        <f t="shared" si="63"/>
        <v>2877.6</v>
      </c>
      <c r="K67" s="57">
        <f t="shared" si="63"/>
        <v>2346.0700000000002</v>
      </c>
      <c r="L67" s="57">
        <f t="shared" si="63"/>
        <v>2117.41</v>
      </c>
      <c r="M67" s="57">
        <f t="shared" ref="M67:AG67" si="64">M12</f>
        <v>5754.48</v>
      </c>
      <c r="N67" s="57">
        <f t="shared" si="64"/>
        <v>3099.19</v>
      </c>
      <c r="O67" s="57">
        <f t="shared" si="64"/>
        <v>5769.65</v>
      </c>
      <c r="P67" s="57">
        <f t="shared" si="64"/>
        <v>4061.6</v>
      </c>
      <c r="Q67" s="57">
        <f t="shared" si="64"/>
        <v>2474.71</v>
      </c>
      <c r="R67" s="57">
        <f t="shared" si="64"/>
        <v>1926.5</v>
      </c>
      <c r="S67" s="57">
        <f t="shared" si="64"/>
        <v>774.14</v>
      </c>
      <c r="T67" s="57">
        <f t="shared" si="64"/>
        <v>1649.19</v>
      </c>
      <c r="U67" s="57">
        <f t="shared" si="64"/>
        <v>2335.6799999999998</v>
      </c>
      <c r="V67" s="57">
        <f t="shared" si="64"/>
        <v>551.17999999999995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49480.909999999996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1472.21</v>
      </c>
      <c r="C69" s="59">
        <f t="shared" ref="C69:L69" si="67">+C67+C68</f>
        <v>3251.49</v>
      </c>
      <c r="D69" s="59">
        <f t="shared" si="67"/>
        <v>1759.18</v>
      </c>
      <c r="E69" s="59">
        <f t="shared" si="67"/>
        <v>1197.23</v>
      </c>
      <c r="F69" s="59">
        <f t="shared" si="67"/>
        <v>128.11000000000001</v>
      </c>
      <c r="G69" s="59">
        <f t="shared" si="67"/>
        <v>2109.85</v>
      </c>
      <c r="H69" s="59">
        <f t="shared" si="67"/>
        <v>707.37</v>
      </c>
      <c r="I69" s="59">
        <f t="shared" si="67"/>
        <v>3118.07</v>
      </c>
      <c r="J69" s="59">
        <f t="shared" si="67"/>
        <v>2877.6</v>
      </c>
      <c r="K69" s="59">
        <f t="shared" si="67"/>
        <v>2346.0700000000002</v>
      </c>
      <c r="L69" s="59">
        <f t="shared" si="67"/>
        <v>2117.41</v>
      </c>
      <c r="M69" s="59">
        <f t="shared" ref="M69:AG69" si="68">+M67+M68</f>
        <v>5754.48</v>
      </c>
      <c r="N69" s="59">
        <f t="shared" si="68"/>
        <v>3099.19</v>
      </c>
      <c r="O69" s="59">
        <f t="shared" si="68"/>
        <v>5769.65</v>
      </c>
      <c r="P69" s="59">
        <f t="shared" si="68"/>
        <v>4061.6</v>
      </c>
      <c r="Q69" s="59">
        <f t="shared" si="68"/>
        <v>2474.71</v>
      </c>
      <c r="R69" s="59">
        <f t="shared" si="68"/>
        <v>1926.5</v>
      </c>
      <c r="S69" s="59">
        <f t="shared" si="68"/>
        <v>774.14</v>
      </c>
      <c r="T69" s="59">
        <f t="shared" si="68"/>
        <v>1649.19</v>
      </c>
      <c r="U69" s="59">
        <f t="shared" si="68"/>
        <v>2335.6799999999998</v>
      </c>
      <c r="V69" s="59">
        <f t="shared" si="68"/>
        <v>551.17999999999995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49480.909999999996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15.311999999999898</v>
      </c>
      <c r="C70" s="57">
        <f t="shared" si="69"/>
        <v>1.3400000000001455</v>
      </c>
      <c r="D70" s="57">
        <f t="shared" si="69"/>
        <v>37.569999999999936</v>
      </c>
      <c r="E70" s="57">
        <f t="shared" si="69"/>
        <v>5.4900000000000091</v>
      </c>
      <c r="F70" s="57">
        <f t="shared" si="69"/>
        <v>10.769999999999982</v>
      </c>
      <c r="G70" s="57">
        <f t="shared" si="69"/>
        <v>1.4124999999999091</v>
      </c>
      <c r="H70" s="57">
        <f t="shared" si="69"/>
        <v>0.89999999999997726</v>
      </c>
      <c r="I70" s="57">
        <f t="shared" si="69"/>
        <v>61.692000000000007</v>
      </c>
      <c r="J70" s="57">
        <f t="shared" si="69"/>
        <v>10.608500000000276</v>
      </c>
      <c r="K70" s="57">
        <f t="shared" si="69"/>
        <v>51.908500000000004</v>
      </c>
      <c r="L70" s="57">
        <f t="shared" si="69"/>
        <v>25.081000000000586</v>
      </c>
      <c r="M70" s="57">
        <f t="shared" ref="M70:AG70" si="70">+M64-M69</f>
        <v>4.9184999999997672</v>
      </c>
      <c r="N70" s="57">
        <f t="shared" si="70"/>
        <v>0.23000000000001819</v>
      </c>
      <c r="O70" s="57">
        <f t="shared" si="70"/>
        <v>36.943500000000313</v>
      </c>
      <c r="P70" s="57">
        <f t="shared" si="70"/>
        <v>15.261000000000422</v>
      </c>
      <c r="Q70" s="57">
        <f t="shared" si="70"/>
        <v>14.180000000000291</v>
      </c>
      <c r="R70" s="57">
        <f t="shared" si="70"/>
        <v>0.18650000000002365</v>
      </c>
      <c r="S70" s="57">
        <f t="shared" si="70"/>
        <v>27.690000000000055</v>
      </c>
      <c r="T70" s="57">
        <f t="shared" si="70"/>
        <v>-48.950000000000045</v>
      </c>
      <c r="U70" s="57">
        <f t="shared" si="70"/>
        <v>25.910000000000309</v>
      </c>
      <c r="V70" s="57">
        <f t="shared" si="70"/>
        <v>4.0415000000000418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302.49550000000193</v>
      </c>
    </row>
    <row r="71" spans="1:34" ht="101.25" customHeight="1" x14ac:dyDescent="0.25">
      <c r="A71" s="77" t="s">
        <v>96</v>
      </c>
      <c r="B71" s="14" t="s">
        <v>121</v>
      </c>
      <c r="C71" s="14"/>
      <c r="D71" s="14" t="s">
        <v>122</v>
      </c>
      <c r="E71" s="14"/>
      <c r="F71" s="14" t="s">
        <v>123</v>
      </c>
      <c r="G71" s="14" t="s">
        <v>124</v>
      </c>
      <c r="H71" s="14"/>
      <c r="I71" s="14" t="s">
        <v>125</v>
      </c>
      <c r="J71" s="14" t="s">
        <v>126</v>
      </c>
      <c r="K71" s="14" t="s">
        <v>127</v>
      </c>
      <c r="L71" s="14" t="s">
        <v>128</v>
      </c>
      <c r="M71" s="29"/>
      <c r="N71" s="29" t="s">
        <v>129</v>
      </c>
      <c r="O71" s="29" t="s">
        <v>130</v>
      </c>
      <c r="P71" s="29" t="s">
        <v>131</v>
      </c>
      <c r="Q71" s="29" t="s">
        <v>132</v>
      </c>
      <c r="R71" s="29"/>
      <c r="S71" s="29" t="s">
        <v>133</v>
      </c>
      <c r="T71" s="29" t="s">
        <v>134</v>
      </c>
      <c r="U71" s="29" t="s">
        <v>135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47" sqref="AI4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63</v>
      </c>
      <c r="I11" s="5" t="s">
        <v>64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1845.34</v>
      </c>
      <c r="C12" s="26">
        <v>3614.16</v>
      </c>
      <c r="D12" s="26">
        <v>1166.52</v>
      </c>
      <c r="E12" s="26">
        <v>2778.6</v>
      </c>
      <c r="F12" s="26">
        <v>1066.81</v>
      </c>
      <c r="G12" s="26">
        <v>722.42</v>
      </c>
      <c r="H12" s="26">
        <v>1783.88</v>
      </c>
      <c r="I12" s="26">
        <v>3580.66</v>
      </c>
      <c r="J12" s="26">
        <v>445.3</v>
      </c>
      <c r="K12" s="26">
        <v>2791.17</v>
      </c>
      <c r="L12" s="26">
        <v>1246.31</v>
      </c>
      <c r="M12" s="26">
        <v>3031.33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24072.5</v>
      </c>
      <c r="AI12" s="26">
        <v>24072.5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>
        <v>24</v>
      </c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95</v>
      </c>
      <c r="C15" s="23">
        <v>9.5</v>
      </c>
      <c r="D15" s="23">
        <v>14.5</v>
      </c>
      <c r="E15" s="23">
        <v>88</v>
      </c>
      <c r="F15" s="23">
        <v>7.5</v>
      </c>
      <c r="G15" s="23">
        <v>78.5</v>
      </c>
      <c r="H15" s="23">
        <v>0</v>
      </c>
      <c r="I15" s="23">
        <v>55</v>
      </c>
      <c r="J15" s="23">
        <v>59.5</v>
      </c>
      <c r="K15" s="23">
        <v>37</v>
      </c>
      <c r="L15" s="23">
        <v>246</v>
      </c>
      <c r="M15" s="23">
        <v>27.2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717.7</v>
      </c>
    </row>
    <row r="16" spans="1:36" s="32" customFormat="1" x14ac:dyDescent="0.25">
      <c r="A16" s="30" t="s">
        <v>20</v>
      </c>
      <c r="B16" s="31">
        <v>185</v>
      </c>
      <c r="C16" s="31">
        <v>395</v>
      </c>
      <c r="D16" s="31">
        <v>107</v>
      </c>
      <c r="E16" s="31">
        <v>207</v>
      </c>
      <c r="F16" s="31">
        <v>54</v>
      </c>
      <c r="G16" s="31">
        <v>42</v>
      </c>
      <c r="H16" s="31">
        <v>182</v>
      </c>
      <c r="I16" s="31">
        <v>364</v>
      </c>
      <c r="J16" s="31">
        <v>45</v>
      </c>
      <c r="K16" s="31">
        <v>286</v>
      </c>
      <c r="L16" s="31">
        <v>80</v>
      </c>
      <c r="M16" s="31">
        <v>261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2208</v>
      </c>
      <c r="AJ16" s="70"/>
    </row>
    <row r="17" spans="1:36" s="47" customFormat="1" x14ac:dyDescent="0.25">
      <c r="A17" s="46" t="s">
        <v>27</v>
      </c>
      <c r="B17" s="22">
        <f>B16*$B$8</f>
        <v>823.25</v>
      </c>
      <c r="C17" s="22">
        <f>C16*$B$8</f>
        <v>1757.75</v>
      </c>
      <c r="D17" s="22">
        <f t="shared" ref="D17:AG17" si="2">D16*$B$8</f>
        <v>476.15000000000003</v>
      </c>
      <c r="E17" s="22">
        <f t="shared" si="2"/>
        <v>921.15000000000009</v>
      </c>
      <c r="F17" s="22">
        <f t="shared" si="2"/>
        <v>240.3</v>
      </c>
      <c r="G17" s="22">
        <f t="shared" si="2"/>
        <v>186.9</v>
      </c>
      <c r="H17" s="22">
        <f t="shared" si="2"/>
        <v>809.9</v>
      </c>
      <c r="I17" s="22">
        <f t="shared" si="2"/>
        <v>1619.8</v>
      </c>
      <c r="J17" s="22">
        <f t="shared" si="2"/>
        <v>200.25</v>
      </c>
      <c r="K17" s="22">
        <f t="shared" si="2"/>
        <v>1272.7</v>
      </c>
      <c r="L17" s="22">
        <f t="shared" si="2"/>
        <v>356</v>
      </c>
      <c r="M17" s="22">
        <f t="shared" si="2"/>
        <v>1161.45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9825.6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185</v>
      </c>
      <c r="C22" s="20">
        <f t="shared" ref="C22:AG23" si="5">+C16+C18+C20</f>
        <v>395</v>
      </c>
      <c r="D22" s="20">
        <f t="shared" si="5"/>
        <v>107</v>
      </c>
      <c r="E22" s="20">
        <f t="shared" si="5"/>
        <v>207</v>
      </c>
      <c r="F22" s="20">
        <f t="shared" si="5"/>
        <v>54</v>
      </c>
      <c r="G22" s="20">
        <f t="shared" si="5"/>
        <v>42</v>
      </c>
      <c r="H22" s="20">
        <f t="shared" si="5"/>
        <v>182</v>
      </c>
      <c r="I22" s="20">
        <f t="shared" si="5"/>
        <v>364</v>
      </c>
      <c r="J22" s="20">
        <f t="shared" si="5"/>
        <v>45</v>
      </c>
      <c r="K22" s="20">
        <f t="shared" si="5"/>
        <v>286</v>
      </c>
      <c r="L22" s="20">
        <f t="shared" si="5"/>
        <v>80</v>
      </c>
      <c r="M22" s="20">
        <f t="shared" si="5"/>
        <v>261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2208</v>
      </c>
    </row>
    <row r="23" spans="1:36" s="47" customFormat="1" x14ac:dyDescent="0.25">
      <c r="A23" s="48" t="s">
        <v>26</v>
      </c>
      <c r="B23" s="19">
        <f>+B17+B19+B21</f>
        <v>823.25</v>
      </c>
      <c r="C23" s="19">
        <f t="shared" si="5"/>
        <v>1757.75</v>
      </c>
      <c r="D23" s="19">
        <f t="shared" si="5"/>
        <v>476.15000000000003</v>
      </c>
      <c r="E23" s="19">
        <f t="shared" si="5"/>
        <v>921.15000000000009</v>
      </c>
      <c r="F23" s="19">
        <f t="shared" si="5"/>
        <v>240.3</v>
      </c>
      <c r="G23" s="19">
        <f t="shared" si="5"/>
        <v>186.9</v>
      </c>
      <c r="H23" s="19">
        <f t="shared" si="5"/>
        <v>809.9</v>
      </c>
      <c r="I23" s="19">
        <f t="shared" si="5"/>
        <v>1619.8</v>
      </c>
      <c r="J23" s="19">
        <f t="shared" si="5"/>
        <v>200.25</v>
      </c>
      <c r="K23" s="19">
        <f t="shared" si="5"/>
        <v>1272.7</v>
      </c>
      <c r="L23" s="19">
        <f t="shared" si="5"/>
        <v>356</v>
      </c>
      <c r="M23" s="19">
        <f t="shared" si="5"/>
        <v>1161.45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9825.6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20</v>
      </c>
      <c r="C32" s="36"/>
      <c r="D32" s="36"/>
      <c r="E32" s="36"/>
      <c r="F32" s="36"/>
      <c r="G32" s="36"/>
      <c r="H32" s="36"/>
      <c r="I32" s="36"/>
      <c r="J32" s="36"/>
      <c r="K32" s="36">
        <v>20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</v>
      </c>
    </row>
    <row r="33" spans="1:34" s="47" customFormat="1" x14ac:dyDescent="0.25">
      <c r="A33" s="46" t="s">
        <v>35</v>
      </c>
      <c r="B33" s="22">
        <f>B32*$B$8</f>
        <v>89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89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20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</v>
      </c>
    </row>
    <row r="39" spans="1:34" s="47" customFormat="1" x14ac:dyDescent="0.25">
      <c r="A39" s="48" t="s">
        <v>42</v>
      </c>
      <c r="B39" s="19">
        <f>+B33+B35+B37</f>
        <v>89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89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10.11</v>
      </c>
      <c r="J40" s="36"/>
      <c r="K40" s="36">
        <v>9.26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19.369999999999997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44.9895</v>
      </c>
      <c r="J41" s="22">
        <f t="shared" si="16"/>
        <v>0</v>
      </c>
      <c r="K41" s="22">
        <f t="shared" si="16"/>
        <v>41.207000000000001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86.1965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10.11</v>
      </c>
      <c r="J46" s="20">
        <f t="shared" si="19"/>
        <v>0</v>
      </c>
      <c r="K46" s="20">
        <f t="shared" si="19"/>
        <v>9.26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19.369999999999997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44.9895</v>
      </c>
      <c r="J47" s="19">
        <f t="shared" si="19"/>
        <v>0</v>
      </c>
      <c r="K47" s="19">
        <f t="shared" si="19"/>
        <v>41.207000000000001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86.1965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630.13</v>
      </c>
      <c r="C49" s="44">
        <v>1259.95</v>
      </c>
      <c r="D49" s="44">
        <v>400.25</v>
      </c>
      <c r="E49" s="44">
        <v>628.57000000000005</v>
      </c>
      <c r="F49" s="44">
        <v>636.54999999999995</v>
      </c>
      <c r="G49" s="44">
        <v>362.87</v>
      </c>
      <c r="H49" s="44">
        <v>834.53</v>
      </c>
      <c r="I49" s="44">
        <v>910.2</v>
      </c>
      <c r="J49" s="44">
        <v>185.16</v>
      </c>
      <c r="K49" s="44">
        <v>1288.48</v>
      </c>
      <c r="L49" s="44">
        <v>394.91</v>
      </c>
      <c r="M49" s="45">
        <v>1092.6400000000001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8624.239999999998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137</v>
      </c>
      <c r="B52" s="44"/>
      <c r="C52" s="44"/>
      <c r="D52" s="44"/>
      <c r="E52" s="44">
        <v>493.23</v>
      </c>
      <c r="F52" s="44"/>
      <c r="G52" s="44"/>
      <c r="H52" s="44"/>
      <c r="I52" s="44">
        <v>661.72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1154.95</v>
      </c>
    </row>
    <row r="53" spans="1:34" x14ac:dyDescent="0.25">
      <c r="A53" s="17" t="s">
        <v>18</v>
      </c>
      <c r="B53" s="44">
        <v>166.38</v>
      </c>
      <c r="C53" s="44">
        <v>270.88</v>
      </c>
      <c r="D53" s="44">
        <v>251.11</v>
      </c>
      <c r="E53" s="44">
        <v>548.55999999999995</v>
      </c>
      <c r="F53" s="44">
        <v>131.63</v>
      </c>
      <c r="G53" s="44">
        <v>94.18</v>
      </c>
      <c r="H53" s="44">
        <v>203.57</v>
      </c>
      <c r="I53" s="44">
        <v>257.43</v>
      </c>
      <c r="J53" s="44"/>
      <c r="K53" s="44"/>
      <c r="L53" s="44">
        <v>165.94</v>
      </c>
      <c r="M53" s="45">
        <v>508.87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2598.5499999999997</v>
      </c>
    </row>
    <row r="54" spans="1:34" x14ac:dyDescent="0.25">
      <c r="A54" s="17" t="s">
        <v>114</v>
      </c>
      <c r="B54" s="44"/>
      <c r="C54" s="44">
        <v>76.8</v>
      </c>
      <c r="D54" s="44"/>
      <c r="E54" s="44">
        <v>7.5</v>
      </c>
      <c r="F54" s="44"/>
      <c r="G54" s="44"/>
      <c r="H54" s="44"/>
      <c r="I54" s="44">
        <v>20.41</v>
      </c>
      <c r="J54" s="44"/>
      <c r="K54" s="44">
        <v>28.93</v>
      </c>
      <c r="L54" s="44"/>
      <c r="M54" s="45">
        <v>247.02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380.65999999999997</v>
      </c>
    </row>
    <row r="55" spans="1:34" x14ac:dyDescent="0.25">
      <c r="A55" s="17" t="s">
        <v>52</v>
      </c>
      <c r="B55" s="44">
        <v>46.91</v>
      </c>
      <c r="C55" s="44">
        <v>239.9</v>
      </c>
      <c r="D55" s="44">
        <v>28.77</v>
      </c>
      <c r="E55" s="44">
        <v>118.36</v>
      </c>
      <c r="F55" s="44">
        <v>50.53</v>
      </c>
      <c r="G55" s="44"/>
      <c r="H55" s="44"/>
      <c r="I55" s="44">
        <v>14.27</v>
      </c>
      <c r="J55" s="44"/>
      <c r="K55" s="44">
        <v>35.6</v>
      </c>
      <c r="L55" s="44">
        <v>84.75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619.09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1850.6700000000003</v>
      </c>
      <c r="C64" s="53">
        <f t="shared" ref="C64:AG64" si="21">+C15+C23+C31+C39+C47+C48+C49+C50+C51+C52+C53+C54+C55+C56+C57+C58+C59+C60+C61+C62+C63</f>
        <v>3614.78</v>
      </c>
      <c r="D64" s="53">
        <f t="shared" si="21"/>
        <v>1170.7800000000002</v>
      </c>
      <c r="E64" s="53">
        <f t="shared" si="21"/>
        <v>2805.3700000000003</v>
      </c>
      <c r="F64" s="53">
        <f t="shared" si="21"/>
        <v>1066.51</v>
      </c>
      <c r="G64" s="53">
        <f t="shared" si="21"/>
        <v>722.45</v>
      </c>
      <c r="H64" s="53">
        <f t="shared" si="21"/>
        <v>1847.9999999999998</v>
      </c>
      <c r="I64" s="53">
        <f t="shared" si="21"/>
        <v>3583.8194999999996</v>
      </c>
      <c r="J64" s="53">
        <f t="shared" si="21"/>
        <v>444.90999999999997</v>
      </c>
      <c r="K64" s="53">
        <f t="shared" si="21"/>
        <v>2792.9169999999999</v>
      </c>
      <c r="L64" s="53">
        <f t="shared" si="21"/>
        <v>1247.6000000000001</v>
      </c>
      <c r="M64" s="53">
        <f t="shared" si="21"/>
        <v>3037.18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24184.986500000003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6 D</v>
      </c>
      <c r="I66" s="55" t="str">
        <f t="shared" si="22"/>
        <v>CAJA 6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1845.34</v>
      </c>
      <c r="C67" s="57">
        <f t="shared" ref="C67:L67" si="23">C12</f>
        <v>3614.16</v>
      </c>
      <c r="D67" s="57">
        <f t="shared" si="23"/>
        <v>1166.52</v>
      </c>
      <c r="E67" s="57">
        <f t="shared" si="23"/>
        <v>2778.6</v>
      </c>
      <c r="F67" s="57">
        <f t="shared" si="23"/>
        <v>1066.81</v>
      </c>
      <c r="G67" s="57">
        <f t="shared" si="23"/>
        <v>722.42</v>
      </c>
      <c r="H67" s="57">
        <f t="shared" si="23"/>
        <v>1783.88</v>
      </c>
      <c r="I67" s="57">
        <f t="shared" si="23"/>
        <v>3580.66</v>
      </c>
      <c r="J67" s="57">
        <f t="shared" si="23"/>
        <v>445.3</v>
      </c>
      <c r="K67" s="57">
        <f t="shared" si="23"/>
        <v>2791.17</v>
      </c>
      <c r="L67" s="57">
        <f t="shared" si="23"/>
        <v>1246.31</v>
      </c>
      <c r="M67" s="57">
        <f t="shared" si="22"/>
        <v>3031.33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24072.5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24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1845.34</v>
      </c>
      <c r="C69" s="59">
        <f t="shared" ref="C69:AG69" si="25">+C67+C68</f>
        <v>3614.16</v>
      </c>
      <c r="D69" s="59">
        <f t="shared" si="25"/>
        <v>1166.52</v>
      </c>
      <c r="E69" s="59">
        <f t="shared" si="25"/>
        <v>2802.6</v>
      </c>
      <c r="F69" s="59">
        <f t="shared" si="25"/>
        <v>1066.81</v>
      </c>
      <c r="G69" s="59">
        <f t="shared" si="25"/>
        <v>722.42</v>
      </c>
      <c r="H69" s="59">
        <f t="shared" si="25"/>
        <v>1783.88</v>
      </c>
      <c r="I69" s="59">
        <f t="shared" si="25"/>
        <v>3580.66</v>
      </c>
      <c r="J69" s="59">
        <f t="shared" si="25"/>
        <v>445.3</v>
      </c>
      <c r="K69" s="59">
        <f t="shared" si="25"/>
        <v>2791.17</v>
      </c>
      <c r="L69" s="59">
        <f t="shared" si="25"/>
        <v>1246.31</v>
      </c>
      <c r="M69" s="59">
        <f t="shared" si="25"/>
        <v>3031.33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24096.5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5.330000000000382</v>
      </c>
      <c r="C70" s="57">
        <f t="shared" si="26"/>
        <v>0.62000000000034561</v>
      </c>
      <c r="D70" s="57">
        <f t="shared" si="26"/>
        <v>4.2600000000002183</v>
      </c>
      <c r="E70" s="57">
        <f t="shared" si="26"/>
        <v>2.7700000000004366</v>
      </c>
      <c r="F70" s="57">
        <f t="shared" si="26"/>
        <v>-0.29999999999995453</v>
      </c>
      <c r="G70" s="57">
        <f t="shared" si="26"/>
        <v>3.0000000000086402E-2</v>
      </c>
      <c r="H70" s="57">
        <f t="shared" si="26"/>
        <v>64.119999999999663</v>
      </c>
      <c r="I70" s="57">
        <f t="shared" si="26"/>
        <v>3.1594999999997526</v>
      </c>
      <c r="J70" s="57">
        <f t="shared" si="26"/>
        <v>-0.3900000000000432</v>
      </c>
      <c r="K70" s="57">
        <f t="shared" si="26"/>
        <v>1.7469999999998436</v>
      </c>
      <c r="L70" s="57">
        <f t="shared" si="26"/>
        <v>1.290000000000191</v>
      </c>
      <c r="M70" s="57">
        <f t="shared" si="26"/>
        <v>5.8499999999999091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88.486500000000831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138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1055.98</v>
      </c>
      <c r="C12" s="26">
        <v>1638.28</v>
      </c>
      <c r="D12" s="26">
        <v>3047.81</v>
      </c>
      <c r="E12" s="26">
        <v>1537.08</v>
      </c>
      <c r="F12" s="26">
        <v>225.17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7504.32</v>
      </c>
      <c r="AI12" s="26">
        <v>0</v>
      </c>
      <c r="AJ12" s="69">
        <f>+AI12-AH12</f>
        <v>-7504.32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>
        <v>79.599999999999994</v>
      </c>
      <c r="D15" s="23">
        <v>23.2</v>
      </c>
      <c r="E15" s="23">
        <v>33.5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148.30000000000001</v>
      </c>
    </row>
    <row r="16" spans="1:36" s="32" customFormat="1" x14ac:dyDescent="0.25">
      <c r="A16" s="30" t="s">
        <v>20</v>
      </c>
      <c r="B16" s="31">
        <v>30</v>
      </c>
      <c r="C16" s="31">
        <v>126</v>
      </c>
      <c r="D16" s="31">
        <v>329</v>
      </c>
      <c r="E16" s="31">
        <v>146</v>
      </c>
      <c r="F16" s="31">
        <v>20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651</v>
      </c>
      <c r="AJ16" s="70"/>
    </row>
    <row r="17" spans="1:36" s="47" customFormat="1" x14ac:dyDescent="0.25">
      <c r="A17" s="46" t="s">
        <v>27</v>
      </c>
      <c r="B17" s="22">
        <f>B16*$B$8</f>
        <v>133.5</v>
      </c>
      <c r="C17" s="22">
        <f>C16*$B$8</f>
        <v>560.70000000000005</v>
      </c>
      <c r="D17" s="22">
        <f t="shared" ref="D17:AG17" si="2">D16*$B$8</f>
        <v>1464.05</v>
      </c>
      <c r="E17" s="22">
        <f t="shared" si="2"/>
        <v>649.70000000000005</v>
      </c>
      <c r="F17" s="22">
        <f t="shared" si="2"/>
        <v>89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2896.95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AG23" si="5">+C16+C18+C20</f>
        <v>126</v>
      </c>
      <c r="D22" s="20">
        <f t="shared" si="5"/>
        <v>329</v>
      </c>
      <c r="E22" s="20">
        <f t="shared" si="5"/>
        <v>146</v>
      </c>
      <c r="F22" s="20">
        <f t="shared" si="5"/>
        <v>20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651</v>
      </c>
    </row>
    <row r="23" spans="1:36" s="47" customFormat="1" x14ac:dyDescent="0.25">
      <c r="A23" s="48" t="s">
        <v>26</v>
      </c>
      <c r="B23" s="19">
        <f>+B17+B19+B21</f>
        <v>133.5</v>
      </c>
      <c r="C23" s="19">
        <f t="shared" si="5"/>
        <v>560.70000000000005</v>
      </c>
      <c r="D23" s="19">
        <f t="shared" si="5"/>
        <v>1464.05</v>
      </c>
      <c r="E23" s="19">
        <f t="shared" si="5"/>
        <v>649.70000000000005</v>
      </c>
      <c r="F23" s="19">
        <f t="shared" si="5"/>
        <v>89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2896.95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614.51</v>
      </c>
      <c r="C49" s="44">
        <v>788.76</v>
      </c>
      <c r="D49" s="44">
        <v>1224.81</v>
      </c>
      <c r="E49" s="44">
        <v>672.44</v>
      </c>
      <c r="F49" s="44">
        <v>90.61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3391.13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197.79</v>
      </c>
      <c r="C53" s="44">
        <v>107.07</v>
      </c>
      <c r="D53" s="44">
        <v>339.59</v>
      </c>
      <c r="E53" s="44">
        <v>173.71</v>
      </c>
      <c r="F53" s="44">
        <v>45.64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863.80000000000007</v>
      </c>
    </row>
    <row r="54" spans="1:34" x14ac:dyDescent="0.25">
      <c r="A54" s="17" t="s">
        <v>114</v>
      </c>
      <c r="B54" s="44"/>
      <c r="C54" s="44">
        <v>102.65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102.65</v>
      </c>
    </row>
    <row r="55" spans="1:34" x14ac:dyDescent="0.25">
      <c r="A55" s="17" t="s">
        <v>52</v>
      </c>
      <c r="B55" s="44">
        <v>98.71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1056.51</v>
      </c>
      <c r="C64" s="53">
        <f t="shared" ref="C64:AG64" si="21">+C15+C23+C31+C39+C47+C48+C49+C50+C51+C52+C53+C54+C55+C56+C57+C58+C59+C60+C61+C62+C63</f>
        <v>1638.78</v>
      </c>
      <c r="D64" s="53">
        <f t="shared" si="21"/>
        <v>3051.65</v>
      </c>
      <c r="E64" s="53">
        <f t="shared" si="21"/>
        <v>1529.3500000000001</v>
      </c>
      <c r="F64" s="53">
        <f t="shared" si="21"/>
        <v>225.25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7501.5400000000009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1055.98</v>
      </c>
      <c r="C67" s="57">
        <f t="shared" ref="C67:L67" si="23">C12</f>
        <v>1638.28</v>
      </c>
      <c r="D67" s="57">
        <f t="shared" si="23"/>
        <v>3047.81</v>
      </c>
      <c r="E67" s="57">
        <f t="shared" si="23"/>
        <v>1537.08</v>
      </c>
      <c r="F67" s="57">
        <f t="shared" si="23"/>
        <v>225.17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7504.32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1055.98</v>
      </c>
      <c r="C69" s="59">
        <f t="shared" ref="C69:AG69" si="25">+C67+C68</f>
        <v>1638.28</v>
      </c>
      <c r="D69" s="59">
        <f t="shared" si="25"/>
        <v>3047.81</v>
      </c>
      <c r="E69" s="59">
        <f t="shared" si="25"/>
        <v>1537.08</v>
      </c>
      <c r="F69" s="59">
        <f t="shared" si="25"/>
        <v>225.17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7504.32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0.52999999999997272</v>
      </c>
      <c r="C70" s="57">
        <f t="shared" si="26"/>
        <v>0.5</v>
      </c>
      <c r="D70" s="57">
        <f t="shared" si="26"/>
        <v>3.8400000000001455</v>
      </c>
      <c r="E70" s="57">
        <f t="shared" si="26"/>
        <v>-7.7299999999997908</v>
      </c>
      <c r="F70" s="57">
        <f t="shared" si="26"/>
        <v>8.0000000000012506E-2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-2.7799999999996601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2619.06</v>
      </c>
      <c r="C12" s="26">
        <v>2693.42</v>
      </c>
      <c r="D12" s="26">
        <v>1941.73</v>
      </c>
      <c r="E12" s="26">
        <v>908.57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8162.7799999999988</v>
      </c>
      <c r="AI12" s="26">
        <v>8162.76</v>
      </c>
      <c r="AJ12" s="69">
        <f>+AI12-AH12</f>
        <v>-1.9999999998617568E-2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427.9</v>
      </c>
      <c r="C15" s="23">
        <v>203.4</v>
      </c>
      <c r="D15" s="23">
        <v>325.5</v>
      </c>
      <c r="E15" s="23">
        <v>128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1084.8</v>
      </c>
    </row>
    <row r="16" spans="1:36" s="32" customFormat="1" x14ac:dyDescent="0.25">
      <c r="A16" s="30" t="s">
        <v>20</v>
      </c>
      <c r="B16" s="31">
        <v>120</v>
      </c>
      <c r="C16" s="31">
        <v>124</v>
      </c>
      <c r="D16" s="31">
        <v>104</v>
      </c>
      <c r="E16" s="31">
        <v>24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372</v>
      </c>
      <c r="AJ16" s="70"/>
    </row>
    <row r="17" spans="1:36" s="47" customFormat="1" x14ac:dyDescent="0.25">
      <c r="A17" s="46" t="s">
        <v>27</v>
      </c>
      <c r="B17" s="22">
        <f>B16*$B$8</f>
        <v>534</v>
      </c>
      <c r="C17" s="22">
        <f>C16*$B$8</f>
        <v>551.80000000000007</v>
      </c>
      <c r="D17" s="22">
        <f t="shared" ref="D17:AG17" si="2">D16*$B$8</f>
        <v>462.8</v>
      </c>
      <c r="E17" s="22">
        <f t="shared" si="2"/>
        <v>106.80000000000001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1655.4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120</v>
      </c>
      <c r="C22" s="20">
        <f t="shared" ref="C22:AG23" si="5">+C16+C18+C20</f>
        <v>124</v>
      </c>
      <c r="D22" s="20">
        <f t="shared" si="5"/>
        <v>104</v>
      </c>
      <c r="E22" s="20">
        <f t="shared" si="5"/>
        <v>24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372</v>
      </c>
    </row>
    <row r="23" spans="1:36" s="47" customFormat="1" x14ac:dyDescent="0.25">
      <c r="A23" s="48" t="s">
        <v>26</v>
      </c>
      <c r="B23" s="19">
        <f>+B17+B19+B21</f>
        <v>534</v>
      </c>
      <c r="C23" s="19">
        <f t="shared" si="5"/>
        <v>551.80000000000007</v>
      </c>
      <c r="D23" s="19">
        <f t="shared" si="5"/>
        <v>462.8</v>
      </c>
      <c r="E23" s="19">
        <f t="shared" si="5"/>
        <v>106.80000000000001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1655.4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16.170000000000002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16.170000000000002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71.956500000000005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71.956500000000005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16.170000000000002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16.170000000000002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71.956500000000005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71.956500000000005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956.82</v>
      </c>
      <c r="C49" s="44">
        <v>1244.25</v>
      </c>
      <c r="D49" s="44">
        <v>565.5</v>
      </c>
      <c r="E49" s="44">
        <v>314.60000000000002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3081.17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682.46</v>
      </c>
      <c r="C53" s="44">
        <v>678.94</v>
      </c>
      <c r="D53" s="44">
        <v>591.57000000000005</v>
      </c>
      <c r="E53" s="44">
        <v>286.08999999999997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2239.0600000000004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18.350000000000001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18.350000000000001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2601.1800000000003</v>
      </c>
      <c r="C64" s="53">
        <f t="shared" ref="C64:AG64" si="21">+C15+C23+C31+C39+C47+C48+C49+C50+C51+C52+C53+C54+C55+C56+C57+C58+C59+C60+C61+C62+C63</f>
        <v>2696.7400000000002</v>
      </c>
      <c r="D64" s="53">
        <f t="shared" si="21"/>
        <v>1945.37</v>
      </c>
      <c r="E64" s="53">
        <f t="shared" si="21"/>
        <v>907.44650000000001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8150.7365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2619.06</v>
      </c>
      <c r="C67" s="57">
        <f t="shared" ref="C67:L67" si="23">C12</f>
        <v>2693.42</v>
      </c>
      <c r="D67" s="57">
        <f t="shared" si="23"/>
        <v>1941.73</v>
      </c>
      <c r="E67" s="57">
        <f t="shared" si="23"/>
        <v>908.57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8162.7799999999988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2619.06</v>
      </c>
      <c r="C69" s="59">
        <f t="shared" ref="C69:AG69" si="25">+C67+C68</f>
        <v>2693.42</v>
      </c>
      <c r="D69" s="59">
        <f t="shared" si="25"/>
        <v>1941.73</v>
      </c>
      <c r="E69" s="59">
        <f t="shared" si="25"/>
        <v>908.57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8162.7799999999988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-17.879999999999654</v>
      </c>
      <c r="C70" s="57">
        <f t="shared" si="26"/>
        <v>3.3200000000001637</v>
      </c>
      <c r="D70" s="57">
        <f t="shared" si="26"/>
        <v>3.6399999999998727</v>
      </c>
      <c r="E70" s="57">
        <f t="shared" si="26"/>
        <v>-1.1235000000000355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-12.043499999999653</v>
      </c>
    </row>
    <row r="71" spans="1:34" ht="107.25" customHeight="1" x14ac:dyDescent="0.25">
      <c r="A71" s="77" t="s">
        <v>96</v>
      </c>
      <c r="B71" s="14" t="s">
        <v>139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Z56" sqref="Z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538.44000000000005</v>
      </c>
      <c r="C12" s="26">
        <v>1640.93</v>
      </c>
      <c r="D12" s="26">
        <v>136.94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2316.31</v>
      </c>
      <c r="AI12" s="26">
        <v>2316.31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19.5</v>
      </c>
      <c r="C15" s="23">
        <v>20</v>
      </c>
      <c r="D15" s="23">
        <v>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</v>
      </c>
    </row>
    <row r="16" spans="1:36" s="32" customFormat="1" x14ac:dyDescent="0.25">
      <c r="A16" s="30" t="s">
        <v>20</v>
      </c>
      <c r="B16" s="31">
        <v>35</v>
      </c>
      <c r="C16" s="31">
        <v>143</v>
      </c>
      <c r="D16" s="31">
        <v>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</v>
      </c>
      <c r="AJ16" s="70"/>
    </row>
    <row r="17" spans="1:36" s="47" customFormat="1" x14ac:dyDescent="0.25">
      <c r="A17" s="46" t="s">
        <v>27</v>
      </c>
      <c r="B17" s="22">
        <f>B16*$B$8</f>
        <v>155.75</v>
      </c>
      <c r="C17" s="22">
        <f>C16*$B$8</f>
        <v>636.35</v>
      </c>
      <c r="D17" s="22">
        <f t="shared" ref="D17:AG17" si="2">D16*$B$8</f>
        <v>31.150000000000002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823.25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143</v>
      </c>
      <c r="D22" s="20">
        <f t="shared" si="5"/>
        <v>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</v>
      </c>
    </row>
    <row r="23" spans="1:36" s="47" customFormat="1" x14ac:dyDescent="0.25">
      <c r="A23" s="48" t="s">
        <v>26</v>
      </c>
      <c r="B23" s="19">
        <f>+B17+B19+B21</f>
        <v>155.75</v>
      </c>
      <c r="C23" s="19">
        <f t="shared" si="5"/>
        <v>636.35</v>
      </c>
      <c r="D23" s="19">
        <f t="shared" si="5"/>
        <v>31.150000000000002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823.25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30.01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133.5445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133.5445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30.01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133.5445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133.5445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364.36</v>
      </c>
      <c r="C49" s="44">
        <v>679.72</v>
      </c>
      <c r="D49" s="44">
        <v>101.99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1146.07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5.57</v>
      </c>
      <c r="C53" s="44">
        <v>66.45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72.02000000000001</v>
      </c>
    </row>
    <row r="54" spans="1:34" x14ac:dyDescent="0.25">
      <c r="A54" s="17" t="s">
        <v>114</v>
      </c>
      <c r="B54" s="44"/>
      <c r="C54" s="44">
        <v>2.4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2.4</v>
      </c>
    </row>
    <row r="55" spans="1:34" x14ac:dyDescent="0.25">
      <c r="A55" s="17" t="s">
        <v>52</v>
      </c>
      <c r="B55" s="44"/>
      <c r="C55" s="44">
        <v>142.71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142.71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545.18000000000006</v>
      </c>
      <c r="C64" s="53">
        <f t="shared" ref="C64:AG64" si="21">+C15+C23+C31+C39+C47+C48+C49+C50+C51+C52+C53+C54+C55+C56+C57+C58+C59+C60+C61+C62+C63</f>
        <v>1681.1745000000003</v>
      </c>
      <c r="D64" s="53">
        <f t="shared" si="21"/>
        <v>137.63999999999999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2363.9945000000002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538.44000000000005</v>
      </c>
      <c r="C67" s="57">
        <f t="shared" ref="C67:L67" si="23">C12</f>
        <v>1640.93</v>
      </c>
      <c r="D67" s="57">
        <f t="shared" si="23"/>
        <v>136.94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2316.31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42</v>
      </c>
    </row>
    <row r="69" spans="1:34" s="47" customFormat="1" x14ac:dyDescent="0.25">
      <c r="A69" s="58" t="s">
        <v>94</v>
      </c>
      <c r="B69" s="59">
        <f>+B67+B68</f>
        <v>544.44000000000005</v>
      </c>
      <c r="C69" s="59">
        <f t="shared" ref="C69:AG69" si="25">+C67+C68</f>
        <v>1676.93</v>
      </c>
      <c r="D69" s="59">
        <f t="shared" si="25"/>
        <v>136.94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2358.31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0.74000000000000909</v>
      </c>
      <c r="C70" s="57">
        <f t="shared" si="26"/>
        <v>4.2445000000002437</v>
      </c>
      <c r="D70" s="57">
        <f t="shared" si="26"/>
        <v>0.69999999999998863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5.6845000000002415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362.62</v>
      </c>
      <c r="C12" s="26">
        <v>83.7</v>
      </c>
      <c r="D12" s="26">
        <v>1492.51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1938.83</v>
      </c>
      <c r="AI12" s="26">
        <v>1938.83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91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</v>
      </c>
    </row>
    <row r="16" spans="1:36" s="32" customFormat="1" x14ac:dyDescent="0.25">
      <c r="A16" s="30" t="s">
        <v>20</v>
      </c>
      <c r="B16" s="31">
        <v>40</v>
      </c>
      <c r="C16" s="31">
        <v>6</v>
      </c>
      <c r="D16" s="31">
        <v>135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181</v>
      </c>
      <c r="AJ16" s="70"/>
    </row>
    <row r="17" spans="1:36" s="47" customFormat="1" x14ac:dyDescent="0.25">
      <c r="A17" s="46" t="s">
        <v>27</v>
      </c>
      <c r="B17" s="22">
        <f>B16*$B$8</f>
        <v>183.6</v>
      </c>
      <c r="C17" s="22">
        <f>C16*$B$8</f>
        <v>27.54</v>
      </c>
      <c r="D17" s="22">
        <f t="shared" ref="D17:AG17" si="2">D16*$B$8</f>
        <v>619.65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830.79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6</v>
      </c>
      <c r="D22" s="20">
        <f t="shared" si="5"/>
        <v>135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181</v>
      </c>
    </row>
    <row r="23" spans="1:36" s="47" customFormat="1" x14ac:dyDescent="0.25">
      <c r="A23" s="48" t="s">
        <v>26</v>
      </c>
      <c r="B23" s="19">
        <f>+B17+B19+B21</f>
        <v>183.6</v>
      </c>
      <c r="C23" s="19">
        <f t="shared" si="5"/>
        <v>27.54</v>
      </c>
      <c r="D23" s="19">
        <f t="shared" si="5"/>
        <v>619.65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830.79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17.399999999999999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17.399999999999999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79.865999999999985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79.865999999999985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17.399999999999999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17.399999999999999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79.865999999999985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79.865999999999985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141.80000000000001</v>
      </c>
      <c r="C49" s="44">
        <v>57.08</v>
      </c>
      <c r="D49" s="44">
        <v>576.02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774.9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41.28</v>
      </c>
      <c r="C53" s="44"/>
      <c r="D53" s="44">
        <v>130.33000000000001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171.61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366.67999999999995</v>
      </c>
      <c r="C64" s="53">
        <f t="shared" ref="C64:AG64" si="21">+C15+C23+C31+C39+C47+C48+C49+C50+C51+C52+C53+C54+C55+C56+C57+C58+C59+C60+C61+C62+C63</f>
        <v>84.62</v>
      </c>
      <c r="D64" s="53">
        <f t="shared" si="21"/>
        <v>1496.866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1948.1659999999999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362.62</v>
      </c>
      <c r="C67" s="57">
        <f t="shared" ref="C67:L67" si="23">C12</f>
        <v>83.7</v>
      </c>
      <c r="D67" s="57">
        <f t="shared" si="23"/>
        <v>1492.51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1938.83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362.62</v>
      </c>
      <c r="C69" s="59">
        <f t="shared" ref="C69:AG69" si="25">+C67+C68</f>
        <v>83.7</v>
      </c>
      <c r="D69" s="59">
        <f t="shared" si="25"/>
        <v>1492.51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1938.83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4.0599999999999454</v>
      </c>
      <c r="C70" s="57">
        <f t="shared" si="26"/>
        <v>0.92000000000000171</v>
      </c>
      <c r="D70" s="57">
        <f t="shared" si="26"/>
        <v>4.3559999999999945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9.3359999999999417</v>
      </c>
    </row>
    <row r="71" spans="1:34" ht="96" customHeight="1" x14ac:dyDescent="0.25">
      <c r="A71" s="77" t="s">
        <v>96</v>
      </c>
      <c r="B71" s="14" t="s">
        <v>136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F44" activePane="bottomRight" state="frozen"/>
      <selection pane="topRight" activeCell="B1" sqref="B1"/>
      <selection pane="bottomLeft" activeCell="A5" sqref="A5"/>
      <selection pane="bottomRight" activeCell="H55" sqref="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1640.57</v>
      </c>
      <c r="C12" s="26">
        <v>132.47999999999999</v>
      </c>
      <c r="D12" s="26">
        <v>1837.62</v>
      </c>
      <c r="E12" s="26">
        <v>1727.03</v>
      </c>
      <c r="F12" s="26">
        <v>2261.64</v>
      </c>
      <c r="G12" s="26">
        <v>637.15</v>
      </c>
      <c r="H12" s="26">
        <v>2187.9899999999998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10424.48</v>
      </c>
      <c r="AI12" s="26">
        <v>10424.469999999999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41.5</v>
      </c>
      <c r="D15" s="23">
        <v>67.5</v>
      </c>
      <c r="E15" s="23">
        <v>82.2</v>
      </c>
      <c r="F15" s="23">
        <v>130.5</v>
      </c>
      <c r="G15" s="23">
        <v>101.5</v>
      </c>
      <c r="H15" s="23">
        <v>291.7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714.9</v>
      </c>
    </row>
    <row r="16" spans="1:36" s="32" customFormat="1" x14ac:dyDescent="0.25">
      <c r="A16" s="30" t="s">
        <v>20</v>
      </c>
      <c r="B16" s="31">
        <v>248</v>
      </c>
      <c r="C16" s="31"/>
      <c r="D16" s="31">
        <v>124</v>
      </c>
      <c r="E16" s="31">
        <v>115</v>
      </c>
      <c r="F16" s="31">
        <v>211</v>
      </c>
      <c r="G16" s="31">
        <v>10</v>
      </c>
      <c r="H16" s="31">
        <v>212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920</v>
      </c>
      <c r="AJ16" s="70"/>
    </row>
    <row r="17" spans="1:36" s="47" customFormat="1" x14ac:dyDescent="0.25">
      <c r="A17" s="46" t="s">
        <v>27</v>
      </c>
      <c r="B17" s="22">
        <f>B16*$B$8</f>
        <v>1103.6000000000001</v>
      </c>
      <c r="C17" s="22">
        <f>C16*$B$8</f>
        <v>0</v>
      </c>
      <c r="D17" s="22">
        <f t="shared" ref="D17:AG17" si="2">D16*$B$8</f>
        <v>551.80000000000007</v>
      </c>
      <c r="E17" s="22">
        <f t="shared" si="2"/>
        <v>511.75</v>
      </c>
      <c r="F17" s="22">
        <f t="shared" si="2"/>
        <v>938.95</v>
      </c>
      <c r="G17" s="22">
        <f t="shared" si="2"/>
        <v>44.5</v>
      </c>
      <c r="H17" s="22">
        <f t="shared" si="2"/>
        <v>943.40000000000009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4094.0000000000005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248</v>
      </c>
      <c r="C22" s="20">
        <f t="shared" ref="C22:AG23" si="5">+C16+C18+C20</f>
        <v>0</v>
      </c>
      <c r="D22" s="20">
        <f t="shared" si="5"/>
        <v>124</v>
      </c>
      <c r="E22" s="20">
        <f t="shared" si="5"/>
        <v>115</v>
      </c>
      <c r="F22" s="20">
        <f t="shared" si="5"/>
        <v>211</v>
      </c>
      <c r="G22" s="20">
        <f t="shared" si="5"/>
        <v>10</v>
      </c>
      <c r="H22" s="20">
        <f t="shared" si="5"/>
        <v>212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920</v>
      </c>
    </row>
    <row r="23" spans="1:36" s="47" customFormat="1" x14ac:dyDescent="0.25">
      <c r="A23" s="48" t="s">
        <v>26</v>
      </c>
      <c r="B23" s="19">
        <f>+B17+B19+B21</f>
        <v>1103.6000000000001</v>
      </c>
      <c r="C23" s="19">
        <f t="shared" si="5"/>
        <v>0</v>
      </c>
      <c r="D23" s="19">
        <f t="shared" si="5"/>
        <v>551.80000000000007</v>
      </c>
      <c r="E23" s="19">
        <f t="shared" si="5"/>
        <v>511.75</v>
      </c>
      <c r="F23" s="19">
        <f t="shared" si="5"/>
        <v>938.95</v>
      </c>
      <c r="G23" s="19">
        <f t="shared" si="5"/>
        <v>44.5</v>
      </c>
      <c r="H23" s="19">
        <f t="shared" si="5"/>
        <v>943.40000000000009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4094.0000000000005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468.65</v>
      </c>
      <c r="C49" s="44">
        <v>64.16</v>
      </c>
      <c r="D49" s="44"/>
      <c r="E49" s="44"/>
      <c r="F49" s="44"/>
      <c r="G49" s="44"/>
      <c r="H49" s="44">
        <v>895.45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1428.26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950.55</v>
      </c>
      <c r="E52" s="44">
        <v>873.01</v>
      </c>
      <c r="F52" s="44">
        <v>803.7</v>
      </c>
      <c r="G52" s="44">
        <v>429.26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3056.5200000000004</v>
      </c>
    </row>
    <row r="53" spans="1:34" x14ac:dyDescent="0.25">
      <c r="A53" s="17" t="s">
        <v>18</v>
      </c>
      <c r="B53" s="44">
        <v>76.62</v>
      </c>
      <c r="C53" s="44">
        <v>26.62</v>
      </c>
      <c r="D53" s="44">
        <v>269.16000000000003</v>
      </c>
      <c r="E53" s="44">
        <v>261.88</v>
      </c>
      <c r="F53" s="44">
        <v>391.4</v>
      </c>
      <c r="G53" s="44">
        <v>63.06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1088.7399999999998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60.6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60.6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1648.87</v>
      </c>
      <c r="C64" s="53">
        <f t="shared" ref="C64:AG64" si="21">+C15+C23+C31+C39+C47+C48+C49+C50+C51+C52+C53+C54+C55+C56+C57+C58+C59+C60+C61+C62+C63</f>
        <v>132.28</v>
      </c>
      <c r="D64" s="53">
        <f t="shared" si="21"/>
        <v>1839.01</v>
      </c>
      <c r="E64" s="53">
        <f t="shared" si="21"/>
        <v>1728.8400000000001</v>
      </c>
      <c r="F64" s="53">
        <f t="shared" si="21"/>
        <v>2264.5500000000002</v>
      </c>
      <c r="G64" s="53">
        <f t="shared" si="21"/>
        <v>638.31999999999994</v>
      </c>
      <c r="H64" s="53">
        <f t="shared" si="21"/>
        <v>2191.15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10443.02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1640.57</v>
      </c>
      <c r="C67" s="57">
        <f t="shared" ref="C67:L67" si="23">C12</f>
        <v>132.47999999999999</v>
      </c>
      <c r="D67" s="57">
        <f t="shared" si="23"/>
        <v>1837.62</v>
      </c>
      <c r="E67" s="57">
        <f t="shared" si="23"/>
        <v>1727.03</v>
      </c>
      <c r="F67" s="57">
        <f t="shared" si="23"/>
        <v>2261.64</v>
      </c>
      <c r="G67" s="57">
        <f t="shared" si="23"/>
        <v>637.15</v>
      </c>
      <c r="H67" s="57">
        <f t="shared" si="23"/>
        <v>2187.9899999999998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10424.48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1640.57</v>
      </c>
      <c r="C69" s="59">
        <f t="shared" ref="C69:AG69" si="25">+C67+C68</f>
        <v>132.47999999999999</v>
      </c>
      <c r="D69" s="59">
        <f t="shared" si="25"/>
        <v>1837.62</v>
      </c>
      <c r="E69" s="59">
        <f t="shared" si="25"/>
        <v>1727.03</v>
      </c>
      <c r="F69" s="59">
        <f t="shared" si="25"/>
        <v>2261.64</v>
      </c>
      <c r="G69" s="59">
        <f t="shared" si="25"/>
        <v>637.15</v>
      </c>
      <c r="H69" s="59">
        <f t="shared" si="25"/>
        <v>2187.9899999999998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10424.48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8.2999999999999545</v>
      </c>
      <c r="C70" s="57">
        <f t="shared" si="26"/>
        <v>-0.19999999999998863</v>
      </c>
      <c r="D70" s="57">
        <f t="shared" si="26"/>
        <v>1.3900000000001</v>
      </c>
      <c r="E70" s="57">
        <f t="shared" si="26"/>
        <v>1.8100000000001728</v>
      </c>
      <c r="F70" s="57">
        <f t="shared" si="26"/>
        <v>2.9100000000003092</v>
      </c>
      <c r="G70" s="57">
        <f t="shared" si="26"/>
        <v>1.1699999999999591</v>
      </c>
      <c r="H70" s="57">
        <f t="shared" si="26"/>
        <v>3.1600000000003092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18.540000000000816</v>
      </c>
    </row>
    <row r="71" spans="1:34" ht="94.5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2022-02-25T18:05:51Z</dcterms:modified>
</cp:coreProperties>
</file>