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FEBRERO 2022\"/>
    </mc:Choice>
  </mc:AlternateContent>
  <bookViews>
    <workbookView xWindow="0" yWindow="0" windowWidth="19200" windowHeight="11490" firstSheet="2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F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C69" i="149" l="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AH23" i="149" s="1"/>
  <c r="F11" i="145" s="1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E64" i="151"/>
  <c r="AE70" i="151" s="1"/>
  <c r="W64" i="151"/>
  <c r="W70" i="151" s="1"/>
  <c r="O64" i="151"/>
  <c r="O70" i="151" s="1"/>
  <c r="G64" i="151"/>
  <c r="G70" i="151" s="1"/>
  <c r="AH23" i="151"/>
  <c r="H11" i="145" s="1"/>
  <c r="Y64" i="150"/>
  <c r="Y70" i="150" s="1"/>
  <c r="I64" i="150"/>
  <c r="I70" i="150" s="1"/>
  <c r="AC64" i="150"/>
  <c r="AC70" i="150" s="1"/>
  <c r="U64" i="150"/>
  <c r="U70" i="150" s="1"/>
  <c r="M64" i="150"/>
  <c r="M70" i="150" s="1"/>
  <c r="E64" i="150"/>
  <c r="E70" i="150" s="1"/>
  <c r="B64" i="150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0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K69" i="146" l="1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Z64" i="146" s="1"/>
  <c r="Z70" i="146" s="1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J64" i="146" l="1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Y69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Y39" i="40" s="1"/>
  <c r="Z33" i="40"/>
  <c r="Z39" i="40" s="1"/>
  <c r="AA33" i="40"/>
  <c r="AB33" i="40"/>
  <c r="AC33" i="40"/>
  <c r="AC39" i="40" s="1"/>
  <c r="AD33" i="40"/>
  <c r="AE33" i="40"/>
  <c r="AF33" i="40"/>
  <c r="AG33" i="40"/>
  <c r="AG39" i="40" s="1"/>
  <c r="T35" i="40"/>
  <c r="U35" i="40"/>
  <c r="V35" i="40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V47" i="40" s="1"/>
  <c r="W41" i="40"/>
  <c r="X41" i="40"/>
  <c r="X47" i="40" s="1"/>
  <c r="Y41" i="40"/>
  <c r="Z41" i="40"/>
  <c r="Z47" i="40" s="1"/>
  <c r="AA41" i="40"/>
  <c r="AB41" i="40"/>
  <c r="AC41" i="40"/>
  <c r="AD41" i="40"/>
  <c r="AD47" i="40" s="1"/>
  <c r="AE41" i="40"/>
  <c r="AF41" i="40"/>
  <c r="AF47" i="40" s="1"/>
  <c r="AG41" i="40"/>
  <c r="T43" i="40"/>
  <c r="T47" i="40" s="1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W47" i="40"/>
  <c r="AA47" i="40"/>
  <c r="AB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V23" i="40" s="1"/>
  <c r="W17" i="40"/>
  <c r="X17" i="40"/>
  <c r="Y17" i="40"/>
  <c r="Z17" i="40"/>
  <c r="Z23" i="40" s="1"/>
  <c r="AA17" i="40"/>
  <c r="AB17" i="40"/>
  <c r="AC17" i="40"/>
  <c r="AD17" i="40"/>
  <c r="AD23" i="40" s="1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Q69" i="40" l="1"/>
  <c r="M69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V64" i="40"/>
  <c r="V70" i="40" s="1"/>
  <c r="T64" i="40"/>
  <c r="B67" i="40"/>
  <c r="B22" i="40"/>
  <c r="M33" i="40"/>
  <c r="N33" i="40"/>
  <c r="O33" i="40"/>
  <c r="O39" i="40" s="1"/>
  <c r="P33" i="40"/>
  <c r="Q33" i="40"/>
  <c r="R33" i="40"/>
  <c r="S33" i="40"/>
  <c r="M35" i="40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N47" i="40" s="1"/>
  <c r="O41" i="40"/>
  <c r="P41" i="40"/>
  <c r="Q41" i="40"/>
  <c r="R41" i="40"/>
  <c r="R47" i="40" s="1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C69" i="40" s="1"/>
  <c r="D67" i="40"/>
  <c r="E67" i="40"/>
  <c r="F67" i="40"/>
  <c r="G67" i="40"/>
  <c r="G69" i="40" s="1"/>
  <c r="H67" i="40"/>
  <c r="I67" i="40"/>
  <c r="J67" i="40"/>
  <c r="K67" i="40"/>
  <c r="K69" i="40" s="1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H69" i="40"/>
  <c r="B68" i="40"/>
  <c r="C17" i="40"/>
  <c r="M39" i="40" l="1"/>
  <c r="I69" i="40"/>
  <c r="E69" i="40"/>
  <c r="D69" i="40"/>
  <c r="P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P64" i="40" s="1"/>
  <c r="P70" i="40" s="1"/>
  <c r="O23" i="40"/>
  <c r="O64" i="40" s="1"/>
  <c r="O70" i="40" s="1"/>
  <c r="N23" i="40"/>
  <c r="M23" i="40"/>
  <c r="M64" i="40" l="1"/>
  <c r="M70" i="40" s="1"/>
  <c r="AH69" i="40"/>
  <c r="R64" i="40"/>
  <c r="R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H39" i="40" s="1"/>
  <c r="I33" i="40"/>
  <c r="I39" i="40" s="1"/>
  <c r="J33" i="40"/>
  <c r="K33" i="40"/>
  <c r="L33" i="40"/>
  <c r="L39" i="40" s="1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<sst xmlns="http://schemas.openxmlformats.org/spreadsheetml/2006/main" count="787" uniqueCount="158">
  <si>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</si>
  <si>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</si>
  <si>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</si>
  <si>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</si>
  <si>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</si>
  <si>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</si>
  <si>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</si>
  <si>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</si>
  <si>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</si>
  <si>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</si>
  <si>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</si>
  <si>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</si>
  <si>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</si>
  <si>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</si>
  <si>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</si>
  <si>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</si>
  <si>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</si>
  <si>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</si>
  <si>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</si>
  <si>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</si>
  <si>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</si>
  <si>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</si>
  <si>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</si>
  <si>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</si>
  <si>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</si>
  <si>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</si>
  <si>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</si>
  <si>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</si>
  <si>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</si>
  <si>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</si>
  <si>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</si>
  <si>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</si>
  <si>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</si>
  <si>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</si>
  <si>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</si>
  <si>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</si>
  <si>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</si>
  <si>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</si>
  <si>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</si>
  <si>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</si>
  <si>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</si>
  <si>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</si>
  <si>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</si>
  <si>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</si>
  <si>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</si>
  <si>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</si>
  <si>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</si>
  <si>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</si>
  <si>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</si>
  <si>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</si>
  <si>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</si>
  <si>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</si>
  <si>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</si>
  <si>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</si>
  <si>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</si>
  <si>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</si>
  <si>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</si>
  <si>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</si>
  <si>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</si>
  <si>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</si>
  <si>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</si>
  <si>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</si>
  <si>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</si>
  <si>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</si>
  <si>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</si>
  <si>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</si>
  <si>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</si>
  <si>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</si>
  <si>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</si>
  <si>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</si>
  <si>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</si>
  <si>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</si>
  <si>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</si>
  <si>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</si>
  <si>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</si>
  <si>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</si>
  <si>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</si>
  <si>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</si>
  <si>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</si>
  <si>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</si>
  <si>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</si>
  <si>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</si>
  <si>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</si>
  <si>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</si>
  <si>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</si>
  <si>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</si>
  <si>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</si>
  <si>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</si>
  <si>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</si>
  <si>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</si>
  <si>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</si>
  <si>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</si>
  <si>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</si>
  <si>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</si>
  <si>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</si>
  <si>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</si>
  <si>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</si>
  <si>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</si>
  <si>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</si>
  <si>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</si>
  <si>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</si>
  <si>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</si>
  <si>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</si>
  <si>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</si>
  <si>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</si>
  <si>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</si>
  <si>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</si>
  <si>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</si>
  <si>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</si>
  <si>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</si>
  <si>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</si>
  <si>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</si>
  <si>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</si>
  <si>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</si>
  <si>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</si>
  <si>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</si>
  <si>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</si>
  <si>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</si>
  <si>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</si>
  <si>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</si>
  <si>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</si>
  <si>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FALTANTE EN EFECTIVO</t>
  </si>
  <si>
    <t>F/C:46.00</t>
  </si>
  <si>
    <t>12.10F/C</t>
  </si>
  <si>
    <t>160.00F/C</t>
  </si>
  <si>
    <t>DEB. BANCAMIGA</t>
  </si>
  <si>
    <t>CRED. BANCAMIGA</t>
  </si>
  <si>
    <t>34.40F/C</t>
  </si>
  <si>
    <t>32.50F/C</t>
  </si>
  <si>
    <t>MAL REGISTRO DE 1$</t>
  </si>
  <si>
    <t>17.00F/C</t>
  </si>
  <si>
    <t>46.80F/C</t>
  </si>
  <si>
    <t>4.00 PERIODICO</t>
  </si>
  <si>
    <t>2.50F/C</t>
  </si>
  <si>
    <t>16.80F/C</t>
  </si>
  <si>
    <t>45.50F/C</t>
  </si>
  <si>
    <t>67.00F/C</t>
  </si>
  <si>
    <t>SOBRANTE DE 20$</t>
  </si>
  <si>
    <t>132.70F/C</t>
  </si>
  <si>
    <t>FALTANTE ES SOBRANTE DE CAJA 09</t>
  </si>
  <si>
    <t>34.00F/C</t>
  </si>
  <si>
    <t xml:space="preserve">SOBRANTE ES EL </t>
  </si>
  <si>
    <t>FALTANTE DE CAJA 06</t>
  </si>
  <si>
    <t>33.00F/C</t>
  </si>
  <si>
    <t>6.50F/C</t>
  </si>
  <si>
    <t>50.50F/C</t>
  </si>
  <si>
    <t>53.00F/C</t>
  </si>
  <si>
    <t>2.00F/C</t>
  </si>
  <si>
    <t>39.00F/C</t>
  </si>
  <si>
    <t>12.50F/C</t>
  </si>
  <si>
    <t>18.60F/C</t>
  </si>
  <si>
    <t>94.00F/C</t>
  </si>
  <si>
    <t>55.00F/C</t>
  </si>
  <si>
    <t>13.00F/C</t>
  </si>
  <si>
    <t>14.50F/C</t>
  </si>
  <si>
    <t>FALTANTE DE 1$</t>
  </si>
  <si>
    <t>29.00F/C</t>
  </si>
  <si>
    <t>14.20F/C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</si>
</sst>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83626.83</v>
      </c>
      <c r="C2" s="43">
        <f>MODELO!AH12</f>
        <v>28843.680000000004</v>
      </c>
      <c r="D2" s="43">
        <f>EXQUISITECES!AH12</f>
        <v>14162.259999999998</v>
      </c>
      <c r="E2" s="43">
        <f>HOYADA!AH12</f>
        <v>12883.54</v>
      </c>
      <c r="F2" s="43">
        <f>FARMASTOP!AH12</f>
        <v>1672.65</v>
      </c>
      <c r="G2" s="43">
        <f>BOCAS!AH12</f>
        <v>5764.8</v>
      </c>
      <c r="H2" s="43">
        <f>LAGUNETICA!AH12</f>
        <v>17118.079999999998</v>
      </c>
      <c r="I2" s="43">
        <f>SANANTONIO!AH12</f>
        <v>0</v>
      </c>
      <c r="J2" s="43">
        <f>SUM(B2:I2)</f>
        <v>164071.83999999997</v>
      </c>
    </row>
    <row r="3" spans="1:10" x14ac:dyDescent="0.25">
      <c r="A3" s="46" t="s">
        <v>0</v>
      </c>
      <c r="B3" s="43">
        <f>AUTOMERCADO!AH15</f>
        <v>785.30000000000007</v>
      </c>
      <c r="C3" s="43">
        <f>MODELO!AH15</f>
        <v>412.25</v>
      </c>
      <c r="D3" s="43">
        <f>EXQUISITECES!AH15</f>
        <v>371.3</v>
      </c>
      <c r="E3" s="43">
        <f>HOYADA!AH15</f>
        <v>569</v>
      </c>
      <c r="F3" s="43">
        <f>FARMASTOP!AH15</f>
        <v>63</v>
      </c>
      <c r="G3" s="43">
        <f>BOCAS!AH15</f>
        <v>48.5</v>
      </c>
      <c r="H3" s="43">
        <f>LAGUNETICA!AH15</f>
        <v>605.29999999999995</v>
      </c>
      <c r="I3" s="43">
        <f>SANANTONIO!AH15</f>
        <v>0</v>
      </c>
      <c r="J3" s="43">
        <f t="shared" ref="J3:J52" si="0">SUM(B3:I3)</f>
        <v>2854.6500000000005</v>
      </c>
    </row>
    <row r="4" spans="1:10" x14ac:dyDescent="0.25">
      <c r="A4" s="73" t="s">
        <v>20</v>
      </c>
      <c r="B4" s="43">
        <f>AUTOMERCADO!AH16</f>
        <v>8289</v>
      </c>
      <c r="C4" s="43">
        <f>MODELO!AH16</f>
        <v>3254</v>
      </c>
      <c r="D4" s="43">
        <f>EXQUISITECES!AH16</f>
        <v>1587</v>
      </c>
      <c r="E4" s="43">
        <f>HOYADA!AH16</f>
        <v>894</v>
      </c>
      <c r="F4" s="43">
        <f>FARMASTOP!AH16</f>
        <v>89</v>
      </c>
      <c r="G4" s="43">
        <f>BOCAS!AH16</f>
        <v>974</v>
      </c>
      <c r="H4" s="43">
        <f>LAGUNETICA!AH16</f>
        <v>1772</v>
      </c>
      <c r="I4" s="43">
        <f>SANANTONIO!AH16</f>
        <v>0</v>
      </c>
      <c r="J4" s="43">
        <f t="shared" si="0"/>
        <v>16859</v>
      </c>
    </row>
    <row r="5" spans="1:10" x14ac:dyDescent="0.25">
      <c r="A5" s="46" t="s">
        <v>27</v>
      </c>
      <c r="B5" s="43">
        <f>AUTOMERCADO!AH17</f>
        <v>36720.269999999997</v>
      </c>
      <c r="C5" s="43">
        <f>MODELO!AH17</f>
        <v>14415.220000000001</v>
      </c>
      <c r="D5" s="43">
        <f>EXQUISITECES!AH17</f>
        <v>7030.41</v>
      </c>
      <c r="E5" s="43">
        <f>HOYADA!AH17</f>
        <v>3960.42</v>
      </c>
      <c r="F5" s="43">
        <f>FARMASTOP!AH17</f>
        <v>394.27</v>
      </c>
      <c r="G5" s="43">
        <f>BOCAS!AH17</f>
        <v>4470.66</v>
      </c>
      <c r="H5" s="43">
        <f>LAGUNETICA!AH17</f>
        <v>7849.9599999999991</v>
      </c>
      <c r="I5" s="43">
        <f>SANANTONIO!AH17</f>
        <v>0</v>
      </c>
      <c r="J5" s="43">
        <f t="shared" si="0"/>
        <v>74841.209999999992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8289</v>
      </c>
      <c r="C10" s="43">
        <f>MODELO!AH22</f>
        <v>3254</v>
      </c>
      <c r="D10" s="43">
        <f>EXQUISITECES!AH22</f>
        <v>1587</v>
      </c>
      <c r="E10" s="43">
        <f>HOYADA!AH22</f>
        <v>894</v>
      </c>
      <c r="F10" s="43">
        <f>FARMASTOP!AH22</f>
        <v>89</v>
      </c>
      <c r="G10" s="43">
        <f>BOCAS!AH22</f>
        <v>974</v>
      </c>
      <c r="H10" s="43">
        <f>LAGUNETICA!AH22</f>
        <v>1772</v>
      </c>
      <c r="I10" s="43">
        <f>SANANTONIO!AH22</f>
        <v>0</v>
      </c>
      <c r="J10" s="43">
        <f t="shared" si="0"/>
        <v>16859</v>
      </c>
    </row>
    <row r="11" spans="1:10" x14ac:dyDescent="0.25">
      <c r="A11" s="48" t="s">
        <v>26</v>
      </c>
      <c r="B11" s="43">
        <f>AUTOMERCADO!AH23</f>
        <v>36720.269999999997</v>
      </c>
      <c r="C11" s="43">
        <f>MODELO!AH23</f>
        <v>14415.220000000001</v>
      </c>
      <c r="D11" s="43">
        <f>EXQUISITECES!AH23</f>
        <v>7030.41</v>
      </c>
      <c r="E11" s="43">
        <f>HOYADA!AH23</f>
        <v>3960.42</v>
      </c>
      <c r="F11" s="43">
        <f>FARMASTOP!AH23</f>
        <v>394.27</v>
      </c>
      <c r="G11" s="43">
        <f>BOCAS!AH23</f>
        <v>4470.66</v>
      </c>
      <c r="H11" s="43">
        <f>LAGUNETICA!AH23</f>
        <v>7849.9599999999991</v>
      </c>
      <c r="I11" s="43">
        <f>SANANTONIO!AH23</f>
        <v>0</v>
      </c>
      <c r="J11" s="43">
        <f t="shared" si="0"/>
        <v>74841.209999999992</v>
      </c>
    </row>
    <row r="12" spans="1:10" x14ac:dyDescent="0.25">
      <c r="A12" s="46" t="s">
        <v>28</v>
      </c>
      <c r="B12" s="43">
        <f>AUTOMERCADO!AH24</f>
        <v>17</v>
      </c>
      <c r="C12" s="43">
        <f>MODELO!AH24</f>
        <v>1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18</v>
      </c>
    </row>
    <row r="13" spans="1:10" x14ac:dyDescent="0.25">
      <c r="A13" s="46" t="s">
        <v>31</v>
      </c>
      <c r="B13" s="43">
        <f>AUTOMERCADO!AH25</f>
        <v>75.31</v>
      </c>
      <c r="C13" s="43">
        <f>MODELO!AH25</f>
        <v>4.43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79.740000000000009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17</v>
      </c>
      <c r="C18" s="43">
        <f>MODELO!AH30</f>
        <v>1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18</v>
      </c>
    </row>
    <row r="19" spans="1:10" x14ac:dyDescent="0.25">
      <c r="A19" s="48" t="s">
        <v>33</v>
      </c>
      <c r="B19" s="43">
        <f>AUTOMERCADO!AH31</f>
        <v>75.31</v>
      </c>
      <c r="C19" s="43">
        <f>MODELO!AH31</f>
        <v>4.43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79.740000000000009</v>
      </c>
    </row>
    <row r="20" spans="1:10" x14ac:dyDescent="0.25">
      <c r="A20" s="46" t="s">
        <v>34</v>
      </c>
      <c r="B20" s="43">
        <f>AUTOMERCADO!AH32</f>
        <v>1387.0699999999997</v>
      </c>
      <c r="C20" s="43">
        <f>MODELO!AH32</f>
        <v>34.5</v>
      </c>
      <c r="D20" s="43">
        <f>EXQUISITECES!AH32</f>
        <v>67.22999999999999</v>
      </c>
      <c r="E20" s="43">
        <f>HOYADA!AH32</f>
        <v>0</v>
      </c>
      <c r="F20" s="43">
        <f>FARMASTOP!AH32</f>
        <v>44.05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1532.8499999999997</v>
      </c>
    </row>
    <row r="21" spans="1:10" x14ac:dyDescent="0.25">
      <c r="A21" s="46" t="s">
        <v>35</v>
      </c>
      <c r="B21" s="43">
        <f>AUTOMERCADO!AH33</f>
        <v>6144.7200999999995</v>
      </c>
      <c r="C21" s="43">
        <f>MODELO!AH33</f>
        <v>152.83499999999998</v>
      </c>
      <c r="D21" s="43">
        <f>EXQUISITECES!AH33</f>
        <v>297.82889999999998</v>
      </c>
      <c r="E21" s="43">
        <f>HOYADA!AH33</f>
        <v>0</v>
      </c>
      <c r="F21" s="43">
        <f>FARMASTOP!AH33</f>
        <v>195.14149999999998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6790.5254999999997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1387.0699999999997</v>
      </c>
      <c r="C26" s="43">
        <f>MODELO!AH38</f>
        <v>34.5</v>
      </c>
      <c r="D26" s="43">
        <f>EXQUISITECES!AH38</f>
        <v>67.22999999999999</v>
      </c>
      <c r="E26" s="43">
        <f>HOYADA!AH38</f>
        <v>0</v>
      </c>
      <c r="F26" s="43">
        <f>FARMASTOP!AH38</f>
        <v>44.05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1532.8499999999997</v>
      </c>
    </row>
    <row r="27" spans="1:10" x14ac:dyDescent="0.25">
      <c r="A27" s="48" t="s">
        <v>42</v>
      </c>
      <c r="B27" s="43">
        <f>AUTOMERCADO!AH39</f>
        <v>6144.7200999999995</v>
      </c>
      <c r="C27" s="43">
        <f>MODELO!AH39</f>
        <v>152.83499999999998</v>
      </c>
      <c r="D27" s="43">
        <f>EXQUISITECES!AH39</f>
        <v>297.82889999999998</v>
      </c>
      <c r="E27" s="43">
        <f>HOYADA!AH39</f>
        <v>0</v>
      </c>
      <c r="F27" s="43">
        <f>FARMASTOP!AH39</f>
        <v>195.14149999999998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6790.5254999999997</v>
      </c>
    </row>
    <row r="28" spans="1:10" x14ac:dyDescent="0.25">
      <c r="A28" s="46" t="s">
        <v>43</v>
      </c>
      <c r="B28" s="43">
        <f>AUTOMERCADO!AH40</f>
        <v>540.99</v>
      </c>
      <c r="C28" s="43">
        <f>MODELO!AH40</f>
        <v>75.850000000000009</v>
      </c>
      <c r="D28" s="43">
        <f>EXQUISITECES!AH40</f>
        <v>0</v>
      </c>
      <c r="E28" s="43">
        <f>HOYADA!AH40</f>
        <v>93.61</v>
      </c>
      <c r="F28" s="43">
        <f>FARMASTOP!AH40</f>
        <v>8.49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718.94</v>
      </c>
    </row>
    <row r="29" spans="1:10" x14ac:dyDescent="0.25">
      <c r="A29" s="46" t="s">
        <v>44</v>
      </c>
      <c r="B29" s="43">
        <f>AUTOMERCADO!AH41</f>
        <v>2396.5857000000001</v>
      </c>
      <c r="C29" s="43">
        <f>MODELO!AH41</f>
        <v>336.01549999999997</v>
      </c>
      <c r="D29" s="43">
        <f>EXQUISITECES!AH41</f>
        <v>0</v>
      </c>
      <c r="E29" s="43">
        <f>HOYADA!AH41</f>
        <v>414.69229999999999</v>
      </c>
      <c r="F29" s="43">
        <f>FARMASTOP!AH41</f>
        <v>37.610700000000001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3184.9042000000004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540.99</v>
      </c>
      <c r="C34" s="43">
        <f>MODELO!AH46</f>
        <v>75.850000000000009</v>
      </c>
      <c r="D34" s="43">
        <f>EXQUISITECES!AH46</f>
        <v>0</v>
      </c>
      <c r="E34" s="43">
        <f>HOYADA!AH46</f>
        <v>93.61</v>
      </c>
      <c r="F34" s="43">
        <f>FARMASTOP!AH46</f>
        <v>8.49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718.94</v>
      </c>
    </row>
    <row r="35" spans="1:10" x14ac:dyDescent="0.25">
      <c r="A35" s="48" t="s">
        <v>48</v>
      </c>
      <c r="B35" s="43">
        <f>AUTOMERCADO!AH47</f>
        <v>2396.5857000000001</v>
      </c>
      <c r="C35" s="43">
        <f>MODELO!AH47</f>
        <v>336.01549999999997</v>
      </c>
      <c r="D35" s="43">
        <f>EXQUISITECES!AH47</f>
        <v>0</v>
      </c>
      <c r="E35" s="43">
        <f>HOYADA!AH47</f>
        <v>414.69229999999999</v>
      </c>
      <c r="F35" s="43">
        <f>FARMASTOP!AH47</f>
        <v>37.610700000000001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3184.9042000000004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28435.510000000006</v>
      </c>
      <c r="C37" s="43">
        <f>MODELO!AH49</f>
        <v>8213.4199999999983</v>
      </c>
      <c r="D37" s="43">
        <f>EXQUISITECES!AH49</f>
        <v>4454.92</v>
      </c>
      <c r="E37" s="43">
        <f>HOYADA!AH49</f>
        <v>3672.5699999999997</v>
      </c>
      <c r="F37" s="43">
        <f>FARMASTOP!AH49</f>
        <v>844.83999999999992</v>
      </c>
      <c r="G37" s="43">
        <f>BOCAS!AH49</f>
        <v>1193.69</v>
      </c>
      <c r="H37" s="43">
        <f>LAGUNETICA!AH49</f>
        <v>3555.0700000000006</v>
      </c>
      <c r="I37" s="43">
        <f>SANANTONIO!AH49</f>
        <v>0</v>
      </c>
      <c r="J37" s="43">
        <f t="shared" si="0"/>
        <v>50370.020000000004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585.51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585.51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1623.1599999999999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2580.92</v>
      </c>
      <c r="I40" s="43">
        <f>SANANTONIO!AH52</f>
        <v>0</v>
      </c>
      <c r="J40" s="43">
        <f t="shared" si="0"/>
        <v>4204.08</v>
      </c>
    </row>
    <row r="41" spans="1:10" x14ac:dyDescent="0.25">
      <c r="A41" s="74" t="s">
        <v>18</v>
      </c>
      <c r="B41" s="43">
        <f>AUTOMERCADO!AH53</f>
        <v>4652.5700000000006</v>
      </c>
      <c r="C41" s="43">
        <f>MODELO!AH53</f>
        <v>3685.93</v>
      </c>
      <c r="D41" s="43">
        <f>EXQUISITECES!AH53</f>
        <v>1948.46</v>
      </c>
      <c r="E41" s="43">
        <f>HOYADA!AH53</f>
        <v>4279.2299999999996</v>
      </c>
      <c r="F41" s="43">
        <f>FARMASTOP!AH53</f>
        <v>137.44</v>
      </c>
      <c r="G41" s="43">
        <f>BOCAS!AH53</f>
        <v>233.69</v>
      </c>
      <c r="H41" s="43">
        <f>LAGUNETICA!AH53</f>
        <v>2433.0600000000004</v>
      </c>
      <c r="I41" s="43">
        <f>SANANTONIO!AH53</f>
        <v>0</v>
      </c>
      <c r="J41" s="43">
        <f t="shared" si="0"/>
        <v>17370.38</v>
      </c>
    </row>
    <row r="42" spans="1:10" x14ac:dyDescent="0.25">
      <c r="A42" s="74" t="s">
        <v>114</v>
      </c>
      <c r="B42" s="43">
        <f>AUTOMERCADO!AH54</f>
        <v>218.75</v>
      </c>
      <c r="C42" s="43">
        <f>MODELO!AH54</f>
        <v>204.10000000000002</v>
      </c>
      <c r="D42" s="43">
        <f>EXQUISITECES!AH54</f>
        <v>93.85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516.70000000000005</v>
      </c>
    </row>
    <row r="43" spans="1:10" x14ac:dyDescent="0.25">
      <c r="A43" s="74" t="s">
        <v>52</v>
      </c>
      <c r="B43" s="43">
        <f>AUTOMERCADO!AH55</f>
        <v>4067.57</v>
      </c>
      <c r="C43" s="43">
        <f>MODELO!AH55</f>
        <v>238.70000000000002</v>
      </c>
      <c r="D43" s="43">
        <f>EXQUISITECES!AH55</f>
        <v>27.659999999999997</v>
      </c>
      <c r="E43" s="43">
        <f>HOYADA!AH55</f>
        <v>0</v>
      </c>
      <c r="F43" s="43">
        <f>FARMASTOP!AH55</f>
        <v>9.8800000000000008</v>
      </c>
      <c r="G43" s="43">
        <f>BOCAS!AH55</f>
        <v>0</v>
      </c>
      <c r="H43" s="43">
        <f>LAGUNETICA!AH55</f>
        <v>59.47</v>
      </c>
      <c r="I43" s="43">
        <f>SANANTONIO!AH55</f>
        <v>0</v>
      </c>
      <c r="J43" s="43">
        <f t="shared" si="0"/>
        <v>4403.2800000000007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138.54000000000002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138.54000000000002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73.650000000000006</v>
      </c>
      <c r="I47" s="43">
        <f>SANANTONIO!AH59</f>
        <v>0</v>
      </c>
      <c r="J47" s="43">
        <f t="shared" si="0"/>
        <v>73.650000000000006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84082.095799999996</v>
      </c>
      <c r="C52" s="75">
        <f>MODELO!AH64</f>
        <v>29424.600500000004</v>
      </c>
      <c r="D52" s="75">
        <f>EXQUISITECES!AH64</f>
        <v>14224.428899999999</v>
      </c>
      <c r="E52" s="75">
        <f>HOYADA!AH64</f>
        <v>12895.912299999998</v>
      </c>
      <c r="F52" s="75">
        <f>FARMASTOP!AH64</f>
        <v>1682.1822000000002</v>
      </c>
      <c r="G52" s="75">
        <f>BOCAS!AH64</f>
        <v>5946.54</v>
      </c>
      <c r="H52" s="75">
        <f>LAGUNETICA!AH64</f>
        <v>17157.43</v>
      </c>
      <c r="I52" s="75">
        <f>SANANTONIO!AH64</f>
        <v>0</v>
      </c>
      <c r="J52" s="75">
        <f t="shared" si="0"/>
        <v>165413.18970000002</v>
      </c>
    </row>
    <row r="53" spans="1:10" x14ac:dyDescent="0.25">
      <c r="A53" s="56" t="s">
        <v>3</v>
      </c>
      <c r="B53" s="43">
        <f>B2</f>
        <v>83626.83</v>
      </c>
      <c r="C53" s="43">
        <f t="shared" ref="C53:I53" si="1">C2</f>
        <v>28843.680000000004</v>
      </c>
      <c r="D53" s="43">
        <f t="shared" si="1"/>
        <v>14162.259999999998</v>
      </c>
      <c r="E53" s="43">
        <f t="shared" si="1"/>
        <v>12883.54</v>
      </c>
      <c r="F53" s="43">
        <f t="shared" si="1"/>
        <v>1672.65</v>
      </c>
      <c r="G53" s="43">
        <f t="shared" si="1"/>
        <v>5764.8</v>
      </c>
      <c r="H53" s="43">
        <f t="shared" si="1"/>
        <v>17118.079999999998</v>
      </c>
      <c r="I53" s="43">
        <f t="shared" si="1"/>
        <v>0</v>
      </c>
      <c r="J53" s="43">
        <f>J2</f>
        <v>164071.83999999997</v>
      </c>
    </row>
    <row r="54" spans="1:10" x14ac:dyDescent="0.25">
      <c r="A54" s="58" t="s">
        <v>95</v>
      </c>
      <c r="B54" s="43">
        <f>+B52-B53</f>
        <v>455.26579999999376</v>
      </c>
      <c r="C54" s="43">
        <f t="shared" ref="C54:I54" si="2">+C52-C53</f>
        <v>580.92050000000017</v>
      </c>
      <c r="D54" s="43">
        <f t="shared" si="2"/>
        <v>62.168900000000576</v>
      </c>
      <c r="E54" s="43">
        <f t="shared" si="2"/>
        <v>12.372299999997267</v>
      </c>
      <c r="F54" s="43">
        <f t="shared" si="2"/>
        <v>9.5322000000001026</v>
      </c>
      <c r="G54" s="43">
        <f t="shared" si="2"/>
        <v>181.73999999999978</v>
      </c>
      <c r="H54" s="43">
        <f t="shared" si="2"/>
        <v>39.350000000002183</v>
      </c>
      <c r="I54" s="43">
        <f t="shared" si="2"/>
        <v>0</v>
      </c>
      <c r="J54" s="43">
        <f>+J52-J53</f>
        <v>1341.3497000000498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5" sqref="A2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>
        <v>4.43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67</v>
      </c>
      <c r="J11" s="5" t="s">
        <v>76</v>
      </c>
      <c r="K11" s="5" t="s">
        <v>54</v>
      </c>
      <c r="L11" s="5" t="s">
        <v>56</v>
      </c>
      <c r="M11" s="5" t="s">
        <v>58</v>
      </c>
      <c r="N11" s="5" t="s">
        <v>60</v>
      </c>
      <c r="O11" s="5" t="s">
        <v>62</v>
      </c>
      <c r="P11" s="5" t="s">
        <v>64</v>
      </c>
      <c r="Q11" s="5" t="s">
        <v>66</v>
      </c>
      <c r="R11" s="5" t="s">
        <v>68</v>
      </c>
      <c r="S11" s="5" t="s">
        <v>70</v>
      </c>
      <c r="T11" s="5" t="s">
        <v>72</v>
      </c>
      <c r="U11" s="5" t="s">
        <v>76</v>
      </c>
      <c r="V11" s="5" t="s">
        <v>80</v>
      </c>
      <c r="W11" s="5" t="s">
        <v>82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3530.64</v>
      </c>
      <c r="C12" s="26">
        <v>3410.56</v>
      </c>
      <c r="D12" s="26">
        <v>3944.28</v>
      </c>
      <c r="E12" s="26">
        <v>5876.44</v>
      </c>
      <c r="F12" s="26">
        <v>4977.07</v>
      </c>
      <c r="G12" s="26">
        <v>5712.72</v>
      </c>
      <c r="H12" s="26">
        <v>4177.43</v>
      </c>
      <c r="I12" s="26">
        <v>2850.36</v>
      </c>
      <c r="J12" s="26">
        <v>201.29</v>
      </c>
      <c r="K12" s="26">
        <v>4026.86</v>
      </c>
      <c r="L12" s="26">
        <v>4710.68</v>
      </c>
      <c r="M12" s="26">
        <v>6193.46</v>
      </c>
      <c r="N12" s="26">
        <v>4278.6000000000004</v>
      </c>
      <c r="O12" s="26">
        <v>7101.74</v>
      </c>
      <c r="P12" s="26">
        <v>600.16</v>
      </c>
      <c r="Q12" s="26">
        <v>6579.71</v>
      </c>
      <c r="R12" s="26">
        <v>4489.6899999999996</v>
      </c>
      <c r="S12" s="26">
        <v>2274.5500000000002</v>
      </c>
      <c r="T12" s="26">
        <v>2710.29</v>
      </c>
      <c r="U12" s="26">
        <v>557.22</v>
      </c>
      <c r="V12" s="26">
        <v>1252.02</v>
      </c>
      <c r="W12" s="26">
        <v>4171.0600000000004</v>
      </c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83626.83</v>
      </c>
      <c r="AI12" s="26">
        <v>83626.759999999995</v>
      </c>
      <c r="AJ12" s="69">
        <f>+AI12-AH12</f>
        <v>-7.0000000006984919E-2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55.7</v>
      </c>
      <c r="D15" s="23"/>
      <c r="E15" s="23">
        <v>538</v>
      </c>
      <c r="F15" s="23"/>
      <c r="G15" s="23">
        <v>23.5</v>
      </c>
      <c r="H15" s="23"/>
      <c r="I15" s="23"/>
      <c r="J15" s="23">
        <v>9</v>
      </c>
      <c r="K15" s="23">
        <v>32.5</v>
      </c>
      <c r="L15" s="23">
        <v>26</v>
      </c>
      <c r="M15" s="23">
        <v>24.5</v>
      </c>
      <c r="N15" s="23"/>
      <c r="O15" s="23">
        <v>41.1</v>
      </c>
      <c r="P15" s="23"/>
      <c r="Q15" s="23"/>
      <c r="R15" s="23"/>
      <c r="S15" s="23"/>
      <c r="T15" s="23"/>
      <c r="U15" s="23">
        <v>32</v>
      </c>
      <c r="V15" s="23"/>
      <c r="W15" s="23">
        <v>3</v>
      </c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785.30000000000007</v>
      </c>
    </row>
    <row r="16" spans="1:36" s="32" customFormat="1" x14ac:dyDescent="0.25">
      <c r="A16" s="30" t="s">
        <v>20</v>
      </c>
      <c r="B16" s="31">
        <v>343</v>
      </c>
      <c r="C16" s="31">
        <v>263</v>
      </c>
      <c r="D16" s="31">
        <v>565</v>
      </c>
      <c r="E16" s="31">
        <v>443</v>
      </c>
      <c r="F16" s="31">
        <v>422</v>
      </c>
      <c r="G16" s="31">
        <v>521</v>
      </c>
      <c r="H16" s="31">
        <v>360</v>
      </c>
      <c r="I16" s="31">
        <v>195</v>
      </c>
      <c r="J16" s="31">
        <v>5</v>
      </c>
      <c r="K16" s="31">
        <v>325</v>
      </c>
      <c r="L16" s="31">
        <v>475</v>
      </c>
      <c r="M16" s="31">
        <v>409</v>
      </c>
      <c r="N16" s="31">
        <v>449</v>
      </c>
      <c r="O16" s="31">
        <v>658</v>
      </c>
      <c r="P16" s="31">
        <v>55</v>
      </c>
      <c r="Q16" s="31">
        <v>722</v>
      </c>
      <c r="R16" s="31">
        <v>666</v>
      </c>
      <c r="S16" s="31">
        <v>390</v>
      </c>
      <c r="T16" s="31">
        <v>100</v>
      </c>
      <c r="U16" s="31">
        <v>84</v>
      </c>
      <c r="V16" s="31">
        <v>140</v>
      </c>
      <c r="W16" s="31">
        <v>699</v>
      </c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8289</v>
      </c>
      <c r="AJ16" s="70"/>
    </row>
    <row r="17" spans="1:36" s="47" customFormat="1" x14ac:dyDescent="0.25">
      <c r="A17" s="46" t="s">
        <v>27</v>
      </c>
      <c r="B17" s="22">
        <f>B16*$B$8</f>
        <v>1519.49</v>
      </c>
      <c r="C17" s="22">
        <f>C16*$B$8</f>
        <v>1165.0899999999999</v>
      </c>
      <c r="D17" s="22">
        <f t="shared" ref="D17:L17" si="2">D16*$B$8</f>
        <v>2502.9499999999998</v>
      </c>
      <c r="E17" s="22">
        <f t="shared" si="2"/>
        <v>1962.4899999999998</v>
      </c>
      <c r="F17" s="22">
        <f t="shared" si="2"/>
        <v>1869.4599999999998</v>
      </c>
      <c r="G17" s="22">
        <f t="shared" si="2"/>
        <v>2308.0299999999997</v>
      </c>
      <c r="H17" s="22">
        <f t="shared" si="2"/>
        <v>1594.8</v>
      </c>
      <c r="I17" s="22">
        <f t="shared" si="2"/>
        <v>863.84999999999991</v>
      </c>
      <c r="J17" s="22">
        <f t="shared" si="2"/>
        <v>22.15</v>
      </c>
      <c r="K17" s="22">
        <f t="shared" si="2"/>
        <v>1439.75</v>
      </c>
      <c r="L17" s="22">
        <f t="shared" si="2"/>
        <v>2104.25</v>
      </c>
      <c r="M17" s="22">
        <f t="shared" ref="M17:R17" si="3">M16*$B$8</f>
        <v>1811.87</v>
      </c>
      <c r="N17" s="22">
        <f t="shared" si="3"/>
        <v>1989.07</v>
      </c>
      <c r="O17" s="22">
        <f t="shared" si="3"/>
        <v>2914.9399999999996</v>
      </c>
      <c r="P17" s="22">
        <f t="shared" si="3"/>
        <v>243.64999999999998</v>
      </c>
      <c r="Q17" s="22">
        <f t="shared" si="3"/>
        <v>3198.4599999999996</v>
      </c>
      <c r="R17" s="22">
        <f t="shared" si="3"/>
        <v>2950.3799999999997</v>
      </c>
      <c r="S17" s="22">
        <f t="shared" ref="S17:AG17" si="4">S16*$B$8</f>
        <v>1727.6999999999998</v>
      </c>
      <c r="T17" s="22">
        <f t="shared" si="4"/>
        <v>443</v>
      </c>
      <c r="U17" s="22">
        <f t="shared" si="4"/>
        <v>372.12</v>
      </c>
      <c r="V17" s="22">
        <f t="shared" si="4"/>
        <v>620.19999999999993</v>
      </c>
      <c r="W17" s="22">
        <f t="shared" si="4"/>
        <v>3096.5699999999997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36720.269999999997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343</v>
      </c>
      <c r="C22" s="20">
        <f t="shared" ref="C22:L22" si="11">+C16+C18+C20</f>
        <v>263</v>
      </c>
      <c r="D22" s="20">
        <f t="shared" si="11"/>
        <v>565</v>
      </c>
      <c r="E22" s="20">
        <f t="shared" si="11"/>
        <v>443</v>
      </c>
      <c r="F22" s="20">
        <f t="shared" si="11"/>
        <v>422</v>
      </c>
      <c r="G22" s="20">
        <f t="shared" si="11"/>
        <v>521</v>
      </c>
      <c r="H22" s="20">
        <f t="shared" si="11"/>
        <v>360</v>
      </c>
      <c r="I22" s="20">
        <f t="shared" si="11"/>
        <v>195</v>
      </c>
      <c r="J22" s="20">
        <f t="shared" si="11"/>
        <v>5</v>
      </c>
      <c r="K22" s="20">
        <f t="shared" si="11"/>
        <v>325</v>
      </c>
      <c r="L22" s="20">
        <f t="shared" si="11"/>
        <v>475</v>
      </c>
      <c r="M22" s="20">
        <f t="shared" ref="M22:S22" si="12">+M16+M18+M20</f>
        <v>409</v>
      </c>
      <c r="N22" s="20">
        <f t="shared" si="12"/>
        <v>449</v>
      </c>
      <c r="O22" s="20">
        <f t="shared" si="12"/>
        <v>658</v>
      </c>
      <c r="P22" s="20">
        <f t="shared" si="12"/>
        <v>55</v>
      </c>
      <c r="Q22" s="20">
        <f t="shared" si="12"/>
        <v>722</v>
      </c>
      <c r="R22" s="20">
        <f t="shared" si="12"/>
        <v>666</v>
      </c>
      <c r="S22" s="20">
        <f t="shared" si="12"/>
        <v>390</v>
      </c>
      <c r="T22" s="20">
        <f t="shared" ref="T22:AG22" si="13">+T16+T18+T20</f>
        <v>100</v>
      </c>
      <c r="U22" s="20">
        <f t="shared" si="13"/>
        <v>84</v>
      </c>
      <c r="V22" s="20">
        <f t="shared" si="13"/>
        <v>140</v>
      </c>
      <c r="W22" s="20">
        <f t="shared" si="13"/>
        <v>699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8289</v>
      </c>
    </row>
    <row r="23" spans="1:36" s="47" customFormat="1" x14ac:dyDescent="0.25">
      <c r="A23" s="48" t="s">
        <v>26</v>
      </c>
      <c r="B23" s="19">
        <f>+B17+B19+B21</f>
        <v>1519.49</v>
      </c>
      <c r="C23" s="19">
        <f t="shared" ref="C23:L23" si="14">+C17+C19+C21</f>
        <v>1165.0899999999999</v>
      </c>
      <c r="D23" s="19">
        <f t="shared" si="14"/>
        <v>2502.9499999999998</v>
      </c>
      <c r="E23" s="19">
        <f t="shared" si="14"/>
        <v>1962.4899999999998</v>
      </c>
      <c r="F23" s="19">
        <f t="shared" si="14"/>
        <v>1869.4599999999998</v>
      </c>
      <c r="G23" s="19">
        <f t="shared" si="14"/>
        <v>2308.0299999999997</v>
      </c>
      <c r="H23" s="19">
        <f t="shared" si="14"/>
        <v>1594.8</v>
      </c>
      <c r="I23" s="19">
        <f t="shared" si="14"/>
        <v>863.84999999999991</v>
      </c>
      <c r="J23" s="19">
        <f t="shared" si="14"/>
        <v>22.15</v>
      </c>
      <c r="K23" s="19">
        <f t="shared" si="14"/>
        <v>1439.75</v>
      </c>
      <c r="L23" s="19">
        <f t="shared" si="14"/>
        <v>2104.25</v>
      </c>
      <c r="M23" s="19">
        <f t="shared" ref="M23:S23" si="15">+M17+M19+M21</f>
        <v>1811.87</v>
      </c>
      <c r="N23" s="19">
        <f t="shared" si="15"/>
        <v>1989.07</v>
      </c>
      <c r="O23" s="19">
        <f t="shared" si="15"/>
        <v>2914.9399999999996</v>
      </c>
      <c r="P23" s="19">
        <f t="shared" si="15"/>
        <v>243.64999999999998</v>
      </c>
      <c r="Q23" s="19">
        <f t="shared" si="15"/>
        <v>3198.4599999999996</v>
      </c>
      <c r="R23" s="19">
        <f t="shared" si="15"/>
        <v>2950.3799999999997</v>
      </c>
      <c r="S23" s="19">
        <f t="shared" si="15"/>
        <v>1727.6999999999998</v>
      </c>
      <c r="T23" s="19">
        <f t="shared" ref="T23:AG23" si="16">+T17+T19+T21</f>
        <v>443</v>
      </c>
      <c r="U23" s="19">
        <f t="shared" si="16"/>
        <v>372.12</v>
      </c>
      <c r="V23" s="19">
        <f t="shared" si="16"/>
        <v>620.19999999999993</v>
      </c>
      <c r="W23" s="19">
        <f t="shared" si="16"/>
        <v>3096.5699999999997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36720.269999999997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>
        <v>12</v>
      </c>
      <c r="M24" s="34">
        <v>5</v>
      </c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17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53.16</v>
      </c>
      <c r="M25" s="22">
        <f t="shared" ref="M25:AG25" si="19">M24*$D$8</f>
        <v>22.15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75.31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12</v>
      </c>
      <c r="M30" s="21">
        <f t="shared" ref="M30:S30" si="24">+M24+M26+M28</f>
        <v>5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17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53.16</v>
      </c>
      <c r="M31" s="19">
        <f t="shared" ref="M31:S31" si="27">+M25+M27+M29</f>
        <v>22.15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75.31</v>
      </c>
    </row>
    <row r="32" spans="1:36" x14ac:dyDescent="0.25">
      <c r="A32" s="13" t="s">
        <v>34</v>
      </c>
      <c r="B32" s="36"/>
      <c r="C32" s="36"/>
      <c r="D32" s="36">
        <v>88.52</v>
      </c>
      <c r="E32" s="36">
        <v>213.05</v>
      </c>
      <c r="F32" s="36"/>
      <c r="G32" s="36">
        <v>261.01</v>
      </c>
      <c r="H32" s="36">
        <v>154.22</v>
      </c>
      <c r="I32" s="36">
        <v>42.51</v>
      </c>
      <c r="J32" s="36"/>
      <c r="K32" s="36">
        <v>83.41</v>
      </c>
      <c r="L32" s="36">
        <v>55.23</v>
      </c>
      <c r="M32" s="37">
        <v>389.4</v>
      </c>
      <c r="N32" s="37">
        <v>49.05</v>
      </c>
      <c r="O32" s="37">
        <v>34.090000000000003</v>
      </c>
      <c r="P32" s="37"/>
      <c r="Q32" s="37"/>
      <c r="R32" s="37"/>
      <c r="S32" s="37"/>
      <c r="T32" s="37">
        <v>16.579999999999998</v>
      </c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1387.0699999999997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392.14359999999994</v>
      </c>
      <c r="E33" s="22">
        <f t="shared" si="30"/>
        <v>943.81150000000002</v>
      </c>
      <c r="F33" s="22">
        <f t="shared" si="30"/>
        <v>0</v>
      </c>
      <c r="G33" s="22">
        <f t="shared" si="30"/>
        <v>1156.2742999999998</v>
      </c>
      <c r="H33" s="22">
        <f t="shared" si="30"/>
        <v>683.19459999999992</v>
      </c>
      <c r="I33" s="22">
        <f t="shared" si="30"/>
        <v>188.31929999999997</v>
      </c>
      <c r="J33" s="22">
        <f t="shared" si="30"/>
        <v>0</v>
      </c>
      <c r="K33" s="22">
        <f t="shared" si="30"/>
        <v>369.50629999999995</v>
      </c>
      <c r="L33" s="22">
        <f t="shared" si="30"/>
        <v>244.66889999999998</v>
      </c>
      <c r="M33" s="22">
        <f t="shared" ref="M33:R33" si="31">M32*$B$8</f>
        <v>1725.0419999999997</v>
      </c>
      <c r="N33" s="22">
        <f t="shared" si="31"/>
        <v>217.29149999999998</v>
      </c>
      <c r="O33" s="22">
        <f t="shared" si="31"/>
        <v>151.0187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73.449399999999983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6144.7200999999995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88.52</v>
      </c>
      <c r="E38" s="20">
        <f t="shared" si="39"/>
        <v>213.05</v>
      </c>
      <c r="F38" s="20">
        <f t="shared" si="39"/>
        <v>0</v>
      </c>
      <c r="G38" s="20">
        <f t="shared" si="39"/>
        <v>261.01</v>
      </c>
      <c r="H38" s="20">
        <f t="shared" si="39"/>
        <v>154.22</v>
      </c>
      <c r="I38" s="20">
        <f t="shared" si="39"/>
        <v>42.51</v>
      </c>
      <c r="J38" s="20">
        <f t="shared" si="39"/>
        <v>0</v>
      </c>
      <c r="K38" s="20">
        <f t="shared" si="39"/>
        <v>83.41</v>
      </c>
      <c r="L38" s="20">
        <f t="shared" si="39"/>
        <v>55.23</v>
      </c>
      <c r="M38" s="20">
        <f t="shared" ref="M38:S38" si="40">+M32+M34+M36</f>
        <v>389.4</v>
      </c>
      <c r="N38" s="20">
        <f t="shared" si="40"/>
        <v>49.05</v>
      </c>
      <c r="O38" s="20">
        <f t="shared" si="40"/>
        <v>34.090000000000003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16.579999999999998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1387.0699999999997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392.14359999999994</v>
      </c>
      <c r="E39" s="19">
        <f t="shared" si="42"/>
        <v>943.81150000000002</v>
      </c>
      <c r="F39" s="19">
        <f t="shared" si="42"/>
        <v>0</v>
      </c>
      <c r="G39" s="19">
        <f t="shared" si="42"/>
        <v>1156.2742999999998</v>
      </c>
      <c r="H39" s="19">
        <f t="shared" si="42"/>
        <v>683.19459999999992</v>
      </c>
      <c r="I39" s="19">
        <f t="shared" si="42"/>
        <v>188.31929999999997</v>
      </c>
      <c r="J39" s="19">
        <f t="shared" si="42"/>
        <v>0</v>
      </c>
      <c r="K39" s="19">
        <f t="shared" si="42"/>
        <v>369.50629999999995</v>
      </c>
      <c r="L39" s="19">
        <f t="shared" si="42"/>
        <v>244.66889999999998</v>
      </c>
      <c r="M39" s="19">
        <f t="shared" ref="M39:S39" si="43">+M33+M35+M37</f>
        <v>1725.0419999999997</v>
      </c>
      <c r="N39" s="19">
        <f t="shared" si="43"/>
        <v>217.29149999999998</v>
      </c>
      <c r="O39" s="19">
        <f t="shared" si="43"/>
        <v>151.0187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73.449399999999983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6144.7200999999995</v>
      </c>
    </row>
    <row r="40" spans="1:34" x14ac:dyDescent="0.25">
      <c r="A40" s="13" t="s">
        <v>43</v>
      </c>
      <c r="B40" s="36"/>
      <c r="C40" s="36"/>
      <c r="D40" s="36"/>
      <c r="E40" s="36"/>
      <c r="F40" s="36">
        <v>9.15</v>
      </c>
      <c r="G40" s="36">
        <v>60</v>
      </c>
      <c r="H40" s="36">
        <v>102.14</v>
      </c>
      <c r="I40" s="36"/>
      <c r="J40" s="36"/>
      <c r="K40" s="36">
        <v>36.130000000000003</v>
      </c>
      <c r="L40" s="36">
        <v>34.17</v>
      </c>
      <c r="M40" s="36"/>
      <c r="N40" s="36">
        <v>59.51</v>
      </c>
      <c r="O40" s="36">
        <v>210.33</v>
      </c>
      <c r="P40" s="36"/>
      <c r="Q40" s="36"/>
      <c r="R40" s="36"/>
      <c r="S40" s="36">
        <v>9.5</v>
      </c>
      <c r="T40" s="36">
        <v>20.059999999999999</v>
      </c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540.99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40.534500000000001</v>
      </c>
      <c r="G41" s="22">
        <f t="shared" si="45"/>
        <v>265.79999999999995</v>
      </c>
      <c r="H41" s="22">
        <f t="shared" si="45"/>
        <v>452.48019999999997</v>
      </c>
      <c r="I41" s="22">
        <f t="shared" si="45"/>
        <v>0</v>
      </c>
      <c r="J41" s="22">
        <f t="shared" si="45"/>
        <v>0</v>
      </c>
      <c r="K41" s="22">
        <f t="shared" si="45"/>
        <v>160.05590000000001</v>
      </c>
      <c r="L41" s="22">
        <f t="shared" si="45"/>
        <v>151.37309999999999</v>
      </c>
      <c r="M41" s="22">
        <f t="shared" ref="M41:R41" si="46">M40*$B$8</f>
        <v>0</v>
      </c>
      <c r="N41" s="22">
        <f t="shared" si="46"/>
        <v>263.6293</v>
      </c>
      <c r="O41" s="22">
        <f t="shared" si="46"/>
        <v>931.76189999999997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42.084999999999994</v>
      </c>
      <c r="T41" s="22">
        <f t="shared" si="47"/>
        <v>88.865799999999993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2396.5857000000001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9.15</v>
      </c>
      <c r="G46" s="20">
        <f t="shared" si="54"/>
        <v>60</v>
      </c>
      <c r="H46" s="20">
        <f t="shared" si="54"/>
        <v>102.14</v>
      </c>
      <c r="I46" s="20">
        <f t="shared" si="54"/>
        <v>0</v>
      </c>
      <c r="J46" s="20">
        <f t="shared" si="54"/>
        <v>0</v>
      </c>
      <c r="K46" s="20">
        <f t="shared" si="54"/>
        <v>36.130000000000003</v>
      </c>
      <c r="L46" s="20">
        <f t="shared" si="54"/>
        <v>34.17</v>
      </c>
      <c r="M46" s="20">
        <f t="shared" ref="M46:S46" si="55">+M40+M42+M44</f>
        <v>0</v>
      </c>
      <c r="N46" s="20">
        <f t="shared" si="55"/>
        <v>59.51</v>
      </c>
      <c r="O46" s="20">
        <f t="shared" si="55"/>
        <v>210.33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9.5</v>
      </c>
      <c r="T46" s="20">
        <f t="shared" ref="T46:AG46" si="56">+T40+T42+T44</f>
        <v>20.059999999999999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540.99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40.534500000000001</v>
      </c>
      <c r="G47" s="19">
        <f t="shared" si="57"/>
        <v>265.79999999999995</v>
      </c>
      <c r="H47" s="19">
        <f t="shared" si="57"/>
        <v>452.48019999999997</v>
      </c>
      <c r="I47" s="19">
        <f t="shared" si="57"/>
        <v>0</v>
      </c>
      <c r="J47" s="19">
        <f t="shared" si="57"/>
        <v>0</v>
      </c>
      <c r="K47" s="19">
        <f t="shared" si="57"/>
        <v>160.05590000000001</v>
      </c>
      <c r="L47" s="19">
        <f t="shared" si="57"/>
        <v>151.37309999999999</v>
      </c>
      <c r="M47" s="19">
        <f t="shared" ref="M47:S47" si="58">+M41+M43+M45</f>
        <v>0</v>
      </c>
      <c r="N47" s="19">
        <f t="shared" si="58"/>
        <v>263.6293</v>
      </c>
      <c r="O47" s="19">
        <f t="shared" si="58"/>
        <v>931.76189999999997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42.084999999999994</v>
      </c>
      <c r="T47" s="19">
        <f t="shared" ref="T47:AG47" si="59">+T41+T43+T45</f>
        <v>88.865799999999993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2396.5857000000001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1587.1</v>
      </c>
      <c r="C49" s="44">
        <v>1767.24</v>
      </c>
      <c r="D49" s="44">
        <v>649.03</v>
      </c>
      <c r="E49" s="44">
        <v>2000.82</v>
      </c>
      <c r="F49" s="44">
        <v>3060.88</v>
      </c>
      <c r="G49" s="44">
        <v>1881.43</v>
      </c>
      <c r="H49" s="44">
        <v>1141.42</v>
      </c>
      <c r="I49" s="44">
        <v>1428.26</v>
      </c>
      <c r="J49" s="44">
        <v>171.88</v>
      </c>
      <c r="K49" s="44">
        <v>1441.18</v>
      </c>
      <c r="L49" s="44">
        <v>1453.71</v>
      </c>
      <c r="M49" s="45">
        <v>2129.29</v>
      </c>
      <c r="N49" s="45">
        <v>985.43</v>
      </c>
      <c r="O49" s="45">
        <v>2358.3000000000002</v>
      </c>
      <c r="P49" s="45">
        <v>125.08</v>
      </c>
      <c r="Q49" s="45">
        <v>2538.02</v>
      </c>
      <c r="R49" s="45">
        <v>1369.49</v>
      </c>
      <c r="S49" s="45">
        <v>564.61</v>
      </c>
      <c r="T49" s="45">
        <v>571.39</v>
      </c>
      <c r="U49" s="45">
        <v>104.57</v>
      </c>
      <c r="V49" s="45"/>
      <c r="W49" s="45">
        <v>1106.3800000000001</v>
      </c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28435.510000000006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>
        <v>585.51</v>
      </c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585.51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320.05</v>
      </c>
      <c r="C53" s="44">
        <v>411.87</v>
      </c>
      <c r="D53" s="44">
        <v>382.29</v>
      </c>
      <c r="E53" s="44">
        <v>282.17</v>
      </c>
      <c r="F53" s="44"/>
      <c r="G53" s="44"/>
      <c r="H53" s="44">
        <v>358.68</v>
      </c>
      <c r="I53" s="44">
        <v>374.23</v>
      </c>
      <c r="J53" s="44"/>
      <c r="K53" s="44">
        <v>587.17999999999995</v>
      </c>
      <c r="L53" s="44">
        <v>281.17</v>
      </c>
      <c r="M53" s="45">
        <v>482.67</v>
      </c>
      <c r="N53" s="45">
        <v>677.53</v>
      </c>
      <c r="O53" s="45"/>
      <c r="P53" s="45"/>
      <c r="Q53" s="45">
        <v>176.47</v>
      </c>
      <c r="R53" s="45">
        <v>265.95</v>
      </c>
      <c r="S53" s="45"/>
      <c r="T53" s="45"/>
      <c r="U53" s="45"/>
      <c r="V53" s="45">
        <v>52.31</v>
      </c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4652.5700000000006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3.24</v>
      </c>
      <c r="G54" s="44"/>
      <c r="H54" s="44"/>
      <c r="I54" s="44"/>
      <c r="J54" s="44"/>
      <c r="K54" s="44"/>
      <c r="L54" s="44">
        <v>52.85</v>
      </c>
      <c r="M54" s="45"/>
      <c r="N54" s="45"/>
      <c r="O54" s="45"/>
      <c r="P54" s="45"/>
      <c r="Q54" s="45">
        <v>129.93</v>
      </c>
      <c r="R54" s="45"/>
      <c r="S54" s="45"/>
      <c r="T54" s="45"/>
      <c r="U54" s="45">
        <v>32.729999999999997</v>
      </c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218.75</v>
      </c>
    </row>
    <row r="55" spans="1:34" x14ac:dyDescent="0.25">
      <c r="A55" s="17" t="s">
        <v>52</v>
      </c>
      <c r="B55" s="44">
        <v>140</v>
      </c>
      <c r="C55" s="44">
        <v>12.75</v>
      </c>
      <c r="D55" s="44">
        <v>25.22</v>
      </c>
      <c r="E55" s="44">
        <v>152.06</v>
      </c>
      <c r="F55" s="44">
        <v>54.71</v>
      </c>
      <c r="G55" s="44">
        <v>76.06</v>
      </c>
      <c r="H55" s="44"/>
      <c r="I55" s="44"/>
      <c r="J55" s="44"/>
      <c r="K55" s="44"/>
      <c r="L55" s="44">
        <v>347.14</v>
      </c>
      <c r="M55" s="45"/>
      <c r="N55" s="45">
        <v>186.58</v>
      </c>
      <c r="O55" s="45">
        <v>707.62</v>
      </c>
      <c r="P55" s="45">
        <v>244.2</v>
      </c>
      <c r="Q55" s="45">
        <v>560.04999999999995</v>
      </c>
      <c r="R55" s="45"/>
      <c r="S55" s="45"/>
      <c r="T55" s="45">
        <v>1546.63</v>
      </c>
      <c r="U55" s="45">
        <v>14.55</v>
      </c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4067.57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3566.6400000000003</v>
      </c>
      <c r="C64" s="53">
        <f t="shared" ref="C64:AG64" si="61">+C15+C23+C31+C39+C47+C48+C49+C50+C51+C52+C53+C54+C55+C56+C57+C58+C59+C60+C61+C62+C63</f>
        <v>3412.6499999999996</v>
      </c>
      <c r="D64" s="53">
        <f t="shared" si="61"/>
        <v>3951.6335999999997</v>
      </c>
      <c r="E64" s="53">
        <f t="shared" si="61"/>
        <v>5879.3514999999998</v>
      </c>
      <c r="F64" s="53">
        <f t="shared" si="61"/>
        <v>5028.8244999999997</v>
      </c>
      <c r="G64" s="53">
        <f t="shared" si="61"/>
        <v>5711.0943000000007</v>
      </c>
      <c r="H64" s="53">
        <f t="shared" si="61"/>
        <v>4230.5748000000003</v>
      </c>
      <c r="I64" s="53">
        <f t="shared" si="61"/>
        <v>2854.6592999999998</v>
      </c>
      <c r="J64" s="53">
        <f t="shared" si="61"/>
        <v>203.03</v>
      </c>
      <c r="K64" s="53">
        <f t="shared" si="61"/>
        <v>4030.1722</v>
      </c>
      <c r="L64" s="53">
        <f t="shared" si="61"/>
        <v>4714.3220000000001</v>
      </c>
      <c r="M64" s="53">
        <f t="shared" si="61"/>
        <v>6195.5219999999999</v>
      </c>
      <c r="N64" s="53">
        <f t="shared" si="61"/>
        <v>4319.5307999999995</v>
      </c>
      <c r="O64" s="53">
        <f t="shared" si="61"/>
        <v>7104.7406000000001</v>
      </c>
      <c r="P64" s="53">
        <f t="shared" si="61"/>
        <v>612.92999999999995</v>
      </c>
      <c r="Q64" s="53">
        <f t="shared" si="61"/>
        <v>6602.93</v>
      </c>
      <c r="R64" s="53">
        <f t="shared" si="61"/>
        <v>4585.82</v>
      </c>
      <c r="S64" s="53">
        <f t="shared" si="61"/>
        <v>2334.395</v>
      </c>
      <c r="T64" s="53">
        <f t="shared" si="61"/>
        <v>2723.3352</v>
      </c>
      <c r="U64" s="53">
        <f t="shared" si="61"/>
        <v>555.96999999999991</v>
      </c>
      <c r="V64" s="53">
        <f t="shared" si="61"/>
        <v>1258.02</v>
      </c>
      <c r="W64" s="53">
        <f t="shared" si="61"/>
        <v>4205.95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84082.095799999996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8 D</v>
      </c>
      <c r="J66" s="55" t="str">
        <f t="shared" si="62"/>
        <v>CAJA 12 N</v>
      </c>
      <c r="K66" s="55" t="str">
        <f t="shared" si="62"/>
        <v>CAJA 1 N</v>
      </c>
      <c r="L66" s="55" t="str">
        <f t="shared" si="62"/>
        <v>CAJA 2 N</v>
      </c>
      <c r="M66" s="55" t="str">
        <f t="shared" si="62"/>
        <v>CAJA 3 N</v>
      </c>
      <c r="N66" s="55" t="str">
        <f t="shared" si="62"/>
        <v>CAJA 4 N</v>
      </c>
      <c r="O66" s="55" t="str">
        <f t="shared" si="62"/>
        <v>CAJA 5 N</v>
      </c>
      <c r="P66" s="55" t="str">
        <f t="shared" si="62"/>
        <v>CAJA 6 N</v>
      </c>
      <c r="Q66" s="55" t="str">
        <f t="shared" si="62"/>
        <v>CAJA 7 N</v>
      </c>
      <c r="R66" s="55" t="str">
        <f t="shared" si="62"/>
        <v>CAJA 8 N</v>
      </c>
      <c r="S66" s="55" t="str">
        <f t="shared" si="62"/>
        <v>CAJA 9 N</v>
      </c>
      <c r="T66" s="55" t="str">
        <f t="shared" si="62"/>
        <v>CAJA 10 N</v>
      </c>
      <c r="U66" s="55" t="str">
        <f t="shared" si="62"/>
        <v>CAJA 12 N</v>
      </c>
      <c r="V66" s="55" t="str">
        <f t="shared" si="62"/>
        <v>CAJA 14 N</v>
      </c>
      <c r="W66" s="55" t="str">
        <f t="shared" si="62"/>
        <v>CAJA 15 N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3530.64</v>
      </c>
      <c r="C67" s="57">
        <f t="shared" ref="C67:L67" si="63">C12</f>
        <v>3410.56</v>
      </c>
      <c r="D67" s="57">
        <f t="shared" si="63"/>
        <v>3944.28</v>
      </c>
      <c r="E67" s="57">
        <f t="shared" si="63"/>
        <v>5876.44</v>
      </c>
      <c r="F67" s="57">
        <f t="shared" si="63"/>
        <v>4977.07</v>
      </c>
      <c r="G67" s="57">
        <f t="shared" si="63"/>
        <v>5712.72</v>
      </c>
      <c r="H67" s="57">
        <f t="shared" si="63"/>
        <v>4177.43</v>
      </c>
      <c r="I67" s="57">
        <f t="shared" si="63"/>
        <v>2850.36</v>
      </c>
      <c r="J67" s="57">
        <f t="shared" si="63"/>
        <v>201.29</v>
      </c>
      <c r="K67" s="57">
        <f t="shared" si="63"/>
        <v>4026.86</v>
      </c>
      <c r="L67" s="57">
        <f t="shared" si="63"/>
        <v>4710.68</v>
      </c>
      <c r="M67" s="57">
        <f t="shared" ref="M67:AG67" si="64">M12</f>
        <v>6193.46</v>
      </c>
      <c r="N67" s="57">
        <f t="shared" si="64"/>
        <v>4278.6000000000004</v>
      </c>
      <c r="O67" s="57">
        <f t="shared" si="64"/>
        <v>7101.74</v>
      </c>
      <c r="P67" s="57">
        <f t="shared" si="64"/>
        <v>600.16</v>
      </c>
      <c r="Q67" s="57">
        <f t="shared" si="64"/>
        <v>6579.71</v>
      </c>
      <c r="R67" s="57">
        <f t="shared" si="64"/>
        <v>4489.6899999999996</v>
      </c>
      <c r="S67" s="57">
        <f t="shared" si="64"/>
        <v>2274.5500000000002</v>
      </c>
      <c r="T67" s="57">
        <f t="shared" si="64"/>
        <v>2710.29</v>
      </c>
      <c r="U67" s="57">
        <f t="shared" si="64"/>
        <v>557.22</v>
      </c>
      <c r="V67" s="57">
        <f t="shared" si="64"/>
        <v>1252.02</v>
      </c>
      <c r="W67" s="57">
        <f t="shared" si="64"/>
        <v>4171.0600000000004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83626.83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3530.64</v>
      </c>
      <c r="C69" s="59">
        <f t="shared" ref="C69:L69" si="67">+C67+C68</f>
        <v>3410.56</v>
      </c>
      <c r="D69" s="59">
        <f t="shared" si="67"/>
        <v>3944.28</v>
      </c>
      <c r="E69" s="59">
        <f t="shared" si="67"/>
        <v>5876.44</v>
      </c>
      <c r="F69" s="59">
        <f t="shared" si="67"/>
        <v>4977.07</v>
      </c>
      <c r="G69" s="59">
        <f t="shared" si="67"/>
        <v>5712.72</v>
      </c>
      <c r="H69" s="59">
        <f t="shared" si="67"/>
        <v>4177.43</v>
      </c>
      <c r="I69" s="59">
        <f t="shared" si="67"/>
        <v>2850.36</v>
      </c>
      <c r="J69" s="59">
        <f t="shared" si="67"/>
        <v>201.29</v>
      </c>
      <c r="K69" s="59">
        <f t="shared" si="67"/>
        <v>4026.86</v>
      </c>
      <c r="L69" s="59">
        <f t="shared" si="67"/>
        <v>4710.68</v>
      </c>
      <c r="M69" s="59">
        <f t="shared" ref="M69:AG69" si="68">+M67+M68</f>
        <v>6193.46</v>
      </c>
      <c r="N69" s="59">
        <f t="shared" si="68"/>
        <v>4278.6000000000004</v>
      </c>
      <c r="O69" s="59">
        <f t="shared" si="68"/>
        <v>7101.74</v>
      </c>
      <c r="P69" s="59">
        <f t="shared" si="68"/>
        <v>600.16</v>
      </c>
      <c r="Q69" s="59">
        <f t="shared" si="68"/>
        <v>6579.71</v>
      </c>
      <c r="R69" s="59">
        <f t="shared" si="68"/>
        <v>4489.6899999999996</v>
      </c>
      <c r="S69" s="59">
        <f t="shared" si="68"/>
        <v>2274.5500000000002</v>
      </c>
      <c r="T69" s="59">
        <f t="shared" si="68"/>
        <v>2710.29</v>
      </c>
      <c r="U69" s="59">
        <f t="shared" si="68"/>
        <v>557.22</v>
      </c>
      <c r="V69" s="59">
        <f t="shared" si="68"/>
        <v>1252.02</v>
      </c>
      <c r="W69" s="59">
        <f t="shared" si="68"/>
        <v>4171.0600000000004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83626.83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36.000000000000455</v>
      </c>
      <c r="C70" s="57">
        <f t="shared" si="69"/>
        <v>2.0899999999996908</v>
      </c>
      <c r="D70" s="57">
        <f t="shared" si="69"/>
        <v>7.3535999999994601</v>
      </c>
      <c r="E70" s="57">
        <f t="shared" si="69"/>
        <v>2.9115000000001601</v>
      </c>
      <c r="F70" s="57">
        <f t="shared" si="69"/>
        <v>51.754500000000007</v>
      </c>
      <c r="G70" s="57">
        <f t="shared" si="69"/>
        <v>-1.6256999999995969</v>
      </c>
      <c r="H70" s="57">
        <f t="shared" si="69"/>
        <v>53.144800000000032</v>
      </c>
      <c r="I70" s="57">
        <f t="shared" si="69"/>
        <v>4.2992999999996755</v>
      </c>
      <c r="J70" s="57">
        <f t="shared" si="69"/>
        <v>1.7400000000000091</v>
      </c>
      <c r="K70" s="57">
        <f t="shared" si="69"/>
        <v>3.3121999999998479</v>
      </c>
      <c r="L70" s="57">
        <f t="shared" si="69"/>
        <v>3.6419999999998254</v>
      </c>
      <c r="M70" s="57">
        <f t="shared" ref="M70:AG70" si="70">+M64-M69</f>
        <v>2.0619999999998981</v>
      </c>
      <c r="N70" s="57">
        <f t="shared" si="70"/>
        <v>40.930799999999181</v>
      </c>
      <c r="O70" s="57">
        <f t="shared" si="70"/>
        <v>3.0006000000003041</v>
      </c>
      <c r="P70" s="57">
        <f t="shared" si="70"/>
        <v>12.769999999999982</v>
      </c>
      <c r="Q70" s="57">
        <f t="shared" si="70"/>
        <v>23.220000000000255</v>
      </c>
      <c r="R70" s="57">
        <f t="shared" si="70"/>
        <v>96.130000000000109</v>
      </c>
      <c r="S70" s="57">
        <f t="shared" si="70"/>
        <v>59.8449999999998</v>
      </c>
      <c r="T70" s="57">
        <f t="shared" si="70"/>
        <v>13.045200000000023</v>
      </c>
      <c r="U70" s="57">
        <f t="shared" si="70"/>
        <v>-1.2500000000001137</v>
      </c>
      <c r="V70" s="57">
        <f t="shared" si="70"/>
        <v>6</v>
      </c>
      <c r="W70" s="57">
        <f t="shared" si="70"/>
        <v>34.889999999999418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455.26579999999842</v>
      </c>
    </row>
    <row r="71" spans="1:34" ht="101.25" customHeight="1" x14ac:dyDescent="0.25">
      <c r="A71" s="77" t="s">
        <v>96</v>
      </c>
      <c r="B71" s="14" t="s">
        <v>143</v>
      </c>
      <c r="C71" s="14"/>
      <c r="D71" s="14" t="s">
        <v>144</v>
      </c>
      <c r="E71" s="14"/>
      <c r="F71" s="14" t="s">
        <v>145</v>
      </c>
      <c r="G71" s="14" t="s">
        <v>129</v>
      </c>
      <c r="H71" s="14" t="s">
        <v>146</v>
      </c>
      <c r="I71" s="14" t="s">
        <v>147</v>
      </c>
      <c r="J71" s="14"/>
      <c r="K71" s="14"/>
      <c r="L71" s="14"/>
      <c r="M71" s="29"/>
      <c r="N71" s="29" t="s">
        <v>148</v>
      </c>
      <c r="O71" s="29"/>
      <c r="P71" s="29" t="s">
        <v>149</v>
      </c>
      <c r="Q71" s="29" t="s">
        <v>150</v>
      </c>
      <c r="R71" s="29" t="s">
        <v>151</v>
      </c>
      <c r="S71" s="29" t="s">
        <v>152</v>
      </c>
      <c r="T71" s="29" t="s">
        <v>153</v>
      </c>
      <c r="U71" s="29"/>
      <c r="V71" s="29" t="s">
        <v>154</v>
      </c>
      <c r="W71" s="29" t="s">
        <v>156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V72" s="12" t="s">
        <v>155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zoomScale="95" zoomScaleNormal="95" workbookViewId="0">
      <pane xSplit="1" ySplit="4" topLeftCell="AH29" activePane="bottomRight" state="frozen"/>
      <selection pane="topRight" activeCell="B1" sqref="B1"/>
      <selection pane="bottomLeft" activeCell="A5" sqref="A5"/>
      <selection pane="bottomRight" activeCell="AH46" sqref="AH4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>
        <v>4.43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58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1577.53</v>
      </c>
      <c r="C12" s="26">
        <v>1470.74</v>
      </c>
      <c r="D12" s="26">
        <v>988.67</v>
      </c>
      <c r="E12" s="26">
        <v>1944.11</v>
      </c>
      <c r="F12" s="26">
        <v>2028.52</v>
      </c>
      <c r="G12" s="26">
        <v>1083.92</v>
      </c>
      <c r="H12" s="26">
        <v>1270.25</v>
      </c>
      <c r="I12" s="26">
        <v>3028.13</v>
      </c>
      <c r="J12" s="26">
        <v>3158.74</v>
      </c>
      <c r="K12" s="26">
        <v>2628.14</v>
      </c>
      <c r="L12" s="26">
        <v>3185.56</v>
      </c>
      <c r="M12" s="26">
        <v>2214.9899999999998</v>
      </c>
      <c r="N12" s="26">
        <v>2036.81</v>
      </c>
      <c r="O12" s="26">
        <v>2227.5700000000002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28843.680000000004</v>
      </c>
      <c r="AI12" s="26">
        <v>28843.66</v>
      </c>
      <c r="AJ12" s="69">
        <f>+AI12-AH12</f>
        <v>-2.0000000004074536E-2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>
        <v>1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</v>
      </c>
      <c r="AI13" s="26"/>
      <c r="AJ13" s="69">
        <f>+AI13-AH13</f>
        <v>-1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/>
      <c r="G14" s="26"/>
      <c r="H14" s="26"/>
      <c r="I14" s="26"/>
      <c r="J14" s="26"/>
      <c r="K14" s="26">
        <v>18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24</v>
      </c>
      <c r="AI14" s="26"/>
      <c r="AJ14" s="69">
        <f>+AI14-AH14</f>
        <v>-24</v>
      </c>
    </row>
    <row r="15" spans="1:36" x14ac:dyDescent="0.25">
      <c r="A15" s="13" t="s">
        <v>0</v>
      </c>
      <c r="B15" s="23"/>
      <c r="C15" s="23">
        <v>0</v>
      </c>
      <c r="D15" s="23">
        <v>0</v>
      </c>
      <c r="E15" s="23">
        <v>0</v>
      </c>
      <c r="F15" s="23">
        <v>21</v>
      </c>
      <c r="G15" s="23">
        <v>0</v>
      </c>
      <c r="H15" s="23">
        <v>0</v>
      </c>
      <c r="I15" s="23"/>
      <c r="J15" s="23"/>
      <c r="K15" s="23"/>
      <c r="L15" s="23"/>
      <c r="M15" s="23">
        <v>142.75</v>
      </c>
      <c r="N15" s="23"/>
      <c r="O15" s="23">
        <v>248.5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412.25</v>
      </c>
    </row>
    <row r="16" spans="1:36" s="32" customFormat="1" x14ac:dyDescent="0.25">
      <c r="A16" s="30" t="s">
        <v>20</v>
      </c>
      <c r="B16" s="31">
        <v>126</v>
      </c>
      <c r="C16" s="31">
        <v>134</v>
      </c>
      <c r="D16" s="31">
        <v>86</v>
      </c>
      <c r="E16" s="31">
        <v>257</v>
      </c>
      <c r="F16" s="31">
        <v>162</v>
      </c>
      <c r="G16" s="31">
        <v>105</v>
      </c>
      <c r="H16" s="31">
        <v>105</v>
      </c>
      <c r="I16" s="31">
        <v>353</v>
      </c>
      <c r="J16" s="31">
        <v>417</v>
      </c>
      <c r="K16" s="31">
        <v>332</v>
      </c>
      <c r="L16" s="31">
        <v>483</v>
      </c>
      <c r="M16" s="31">
        <v>186</v>
      </c>
      <c r="N16" s="31">
        <v>275</v>
      </c>
      <c r="O16" s="31">
        <v>233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3254</v>
      </c>
      <c r="AJ16" s="70"/>
    </row>
    <row r="17" spans="1:36" s="47" customFormat="1" x14ac:dyDescent="0.25">
      <c r="A17" s="46" t="s">
        <v>27</v>
      </c>
      <c r="B17" s="22">
        <f>B16*$B$8</f>
        <v>558.17999999999995</v>
      </c>
      <c r="C17" s="22">
        <f>C16*$B$8</f>
        <v>593.62</v>
      </c>
      <c r="D17" s="22">
        <f t="shared" ref="D17:AG17" si="2">D16*$B$8</f>
        <v>380.97999999999996</v>
      </c>
      <c r="E17" s="22">
        <f t="shared" si="2"/>
        <v>1138.51</v>
      </c>
      <c r="F17" s="22">
        <f t="shared" si="2"/>
        <v>717.66</v>
      </c>
      <c r="G17" s="22">
        <f t="shared" si="2"/>
        <v>465.15</v>
      </c>
      <c r="H17" s="22">
        <f t="shared" si="2"/>
        <v>465.15</v>
      </c>
      <c r="I17" s="22">
        <f t="shared" si="2"/>
        <v>1563.79</v>
      </c>
      <c r="J17" s="22">
        <f t="shared" si="2"/>
        <v>1847.31</v>
      </c>
      <c r="K17" s="22">
        <f t="shared" si="2"/>
        <v>1470.76</v>
      </c>
      <c r="L17" s="22">
        <f t="shared" si="2"/>
        <v>2139.69</v>
      </c>
      <c r="M17" s="22">
        <f t="shared" si="2"/>
        <v>823.9799999999999</v>
      </c>
      <c r="N17" s="22">
        <f t="shared" si="2"/>
        <v>1218.25</v>
      </c>
      <c r="O17" s="22">
        <f t="shared" si="2"/>
        <v>1032.1899999999998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14415.220000000001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126</v>
      </c>
      <c r="C22" s="20">
        <f t="shared" ref="C22:AG23" si="5">+C16+C18+C20</f>
        <v>134</v>
      </c>
      <c r="D22" s="20">
        <f t="shared" si="5"/>
        <v>86</v>
      </c>
      <c r="E22" s="20">
        <f t="shared" si="5"/>
        <v>257</v>
      </c>
      <c r="F22" s="20">
        <f t="shared" si="5"/>
        <v>162</v>
      </c>
      <c r="G22" s="20">
        <f t="shared" si="5"/>
        <v>105</v>
      </c>
      <c r="H22" s="20">
        <f t="shared" si="5"/>
        <v>105</v>
      </c>
      <c r="I22" s="20">
        <f t="shared" si="5"/>
        <v>353</v>
      </c>
      <c r="J22" s="20">
        <f t="shared" si="5"/>
        <v>417</v>
      </c>
      <c r="K22" s="20">
        <f t="shared" si="5"/>
        <v>332</v>
      </c>
      <c r="L22" s="20">
        <f t="shared" si="5"/>
        <v>483</v>
      </c>
      <c r="M22" s="20">
        <f t="shared" si="5"/>
        <v>186</v>
      </c>
      <c r="N22" s="20">
        <f t="shared" si="5"/>
        <v>275</v>
      </c>
      <c r="O22" s="20">
        <f t="shared" si="5"/>
        <v>233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3254</v>
      </c>
    </row>
    <row r="23" spans="1:36" s="47" customFormat="1" x14ac:dyDescent="0.25">
      <c r="A23" s="48" t="s">
        <v>26</v>
      </c>
      <c r="B23" s="19">
        <f>+B17+B19+B21</f>
        <v>558.17999999999995</v>
      </c>
      <c r="C23" s="19">
        <f t="shared" si="5"/>
        <v>593.62</v>
      </c>
      <c r="D23" s="19">
        <f t="shared" si="5"/>
        <v>380.97999999999996</v>
      </c>
      <c r="E23" s="19">
        <f t="shared" si="5"/>
        <v>1138.51</v>
      </c>
      <c r="F23" s="19">
        <f t="shared" si="5"/>
        <v>717.66</v>
      </c>
      <c r="G23" s="19">
        <f t="shared" si="5"/>
        <v>465.15</v>
      </c>
      <c r="H23" s="19">
        <f t="shared" si="5"/>
        <v>465.15</v>
      </c>
      <c r="I23" s="19">
        <f t="shared" si="5"/>
        <v>1563.79</v>
      </c>
      <c r="J23" s="19">
        <f t="shared" si="5"/>
        <v>1847.31</v>
      </c>
      <c r="K23" s="19">
        <f t="shared" si="5"/>
        <v>1470.76</v>
      </c>
      <c r="L23" s="19">
        <f t="shared" si="5"/>
        <v>2139.69</v>
      </c>
      <c r="M23" s="19">
        <f t="shared" si="5"/>
        <v>823.9799999999999</v>
      </c>
      <c r="N23" s="19">
        <f t="shared" si="5"/>
        <v>1218.25</v>
      </c>
      <c r="O23" s="19">
        <f t="shared" si="5"/>
        <v>1032.1899999999998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14415.220000000001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>
        <v>1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4.43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4.43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1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4.43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4.43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>
        <v>23.18</v>
      </c>
      <c r="J32" s="36"/>
      <c r="K32" s="36"/>
      <c r="L32" s="36"/>
      <c r="M32" s="37"/>
      <c r="N32" s="37">
        <v>11.32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34.5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102.6874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50.147599999999997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152.83499999999998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23.18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11.32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34.5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102.6874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50.147599999999997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152.83499999999998</v>
      </c>
    </row>
    <row r="40" spans="1:34" x14ac:dyDescent="0.25">
      <c r="A40" s="13" t="s">
        <v>43</v>
      </c>
      <c r="B40" s="36"/>
      <c r="C40" s="36">
        <v>11.02</v>
      </c>
      <c r="D40" s="36"/>
      <c r="E40" s="36"/>
      <c r="F40" s="36"/>
      <c r="G40" s="36"/>
      <c r="H40" s="36"/>
      <c r="I40" s="36"/>
      <c r="J40" s="36"/>
      <c r="K40" s="36"/>
      <c r="L40" s="36"/>
      <c r="M40" s="36">
        <v>36.380000000000003</v>
      </c>
      <c r="N40" s="36"/>
      <c r="O40" s="36">
        <v>28.45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75.850000000000009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48.818599999999996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161.1634</v>
      </c>
      <c r="N41" s="22">
        <f t="shared" si="16"/>
        <v>0</v>
      </c>
      <c r="O41" s="22">
        <f t="shared" si="16"/>
        <v>126.03349999999999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336.01549999999997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11.02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36.380000000000003</v>
      </c>
      <c r="N46" s="20">
        <f t="shared" si="19"/>
        <v>0</v>
      </c>
      <c r="O46" s="20">
        <f t="shared" si="19"/>
        <v>28.45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75.850000000000009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48.818599999999996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161.1634</v>
      </c>
      <c r="N47" s="19">
        <f t="shared" si="19"/>
        <v>0</v>
      </c>
      <c r="O47" s="19">
        <f t="shared" si="19"/>
        <v>126.03349999999999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336.01549999999997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576.95000000000005</v>
      </c>
      <c r="C49" s="44">
        <v>536.76</v>
      </c>
      <c r="D49" s="44">
        <v>254.64</v>
      </c>
      <c r="E49" s="44">
        <v>822.18</v>
      </c>
      <c r="F49" s="44">
        <v>146.66999999999999</v>
      </c>
      <c r="G49" s="44">
        <v>553.86</v>
      </c>
      <c r="H49" s="44">
        <v>475.87</v>
      </c>
      <c r="I49" s="44">
        <v>1005.42</v>
      </c>
      <c r="J49" s="44">
        <v>1012.63</v>
      </c>
      <c r="K49" s="44">
        <v>169.94</v>
      </c>
      <c r="L49" s="44">
        <v>1180.7</v>
      </c>
      <c r="M49" s="45">
        <v>177.45</v>
      </c>
      <c r="N49" s="45">
        <v>803.61</v>
      </c>
      <c r="O49" s="45">
        <v>496.74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8213.4199999999983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125</v>
      </c>
      <c r="B52" s="44">
        <v>41.29</v>
      </c>
      <c r="C52" s="44"/>
      <c r="D52" s="44">
        <v>70.66</v>
      </c>
      <c r="E52" s="44"/>
      <c r="F52" s="44">
        <v>558.23</v>
      </c>
      <c r="G52" s="44"/>
      <c r="H52" s="44"/>
      <c r="I52" s="44"/>
      <c r="J52" s="44"/>
      <c r="K52" s="44">
        <v>724.67</v>
      </c>
      <c r="L52" s="44"/>
      <c r="M52" s="45">
        <v>228.31</v>
      </c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1623.1599999999999</v>
      </c>
    </row>
    <row r="53" spans="1:34" x14ac:dyDescent="0.25">
      <c r="A53" s="17" t="s">
        <v>18</v>
      </c>
      <c r="B53" s="44">
        <v>444.16</v>
      </c>
      <c r="C53" s="44">
        <v>326.64</v>
      </c>
      <c r="D53" s="44">
        <v>291.25</v>
      </c>
      <c r="E53" s="44"/>
      <c r="F53" s="44">
        <v>449.01</v>
      </c>
      <c r="G53" s="44"/>
      <c r="H53" s="44">
        <v>335.74</v>
      </c>
      <c r="I53" s="44">
        <v>285.44</v>
      </c>
      <c r="J53" s="44">
        <v>327.12</v>
      </c>
      <c r="K53" s="44">
        <v>277.82</v>
      </c>
      <c r="L53" s="44"/>
      <c r="M53" s="45">
        <v>503.42</v>
      </c>
      <c r="N53" s="45"/>
      <c r="O53" s="45">
        <v>445.33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3685.93</v>
      </c>
    </row>
    <row r="54" spans="1:34" x14ac:dyDescent="0.25">
      <c r="A54" s="17" t="s">
        <v>114</v>
      </c>
      <c r="B54" s="44"/>
      <c r="C54" s="44"/>
      <c r="D54" s="44"/>
      <c r="E54" s="44">
        <v>34.92</v>
      </c>
      <c r="F54" s="44"/>
      <c r="G54" s="44">
        <v>30.29</v>
      </c>
      <c r="H54" s="44"/>
      <c r="I54" s="44">
        <v>25.92</v>
      </c>
      <c r="J54" s="44"/>
      <c r="K54" s="44">
        <v>68.489999999999995</v>
      </c>
      <c r="L54" s="44">
        <v>6.52</v>
      </c>
      <c r="M54" s="45"/>
      <c r="N54" s="45"/>
      <c r="O54" s="45">
        <v>37.96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204.10000000000002</v>
      </c>
    </row>
    <row r="55" spans="1:34" x14ac:dyDescent="0.25">
      <c r="A55" s="17" t="s">
        <v>52</v>
      </c>
      <c r="B55" s="44">
        <v>0</v>
      </c>
      <c r="C55" s="44"/>
      <c r="D55" s="44">
        <v>6.22</v>
      </c>
      <c r="E55" s="44">
        <v>0</v>
      </c>
      <c r="F55" s="44">
        <v>10.42</v>
      </c>
      <c r="G55" s="44">
        <v>34.81</v>
      </c>
      <c r="H55" s="44"/>
      <c r="I55" s="44">
        <v>57.3</v>
      </c>
      <c r="J55" s="44">
        <v>19.309999999999999</v>
      </c>
      <c r="K55" s="44">
        <v>5</v>
      </c>
      <c r="L55" s="44">
        <v>87.92</v>
      </c>
      <c r="M55" s="45"/>
      <c r="N55" s="45"/>
      <c r="O55" s="45">
        <v>17.72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238.70000000000002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126</v>
      </c>
      <c r="B58" s="44"/>
      <c r="C58" s="44"/>
      <c r="D58" s="44">
        <v>4.09</v>
      </c>
      <c r="E58" s="44"/>
      <c r="F58" s="44">
        <v>127.43</v>
      </c>
      <c r="G58" s="44"/>
      <c r="H58" s="44"/>
      <c r="I58" s="44"/>
      <c r="J58" s="44"/>
      <c r="K58" s="44"/>
      <c r="L58" s="44"/>
      <c r="M58" s="45">
        <v>7.02</v>
      </c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138.54000000000002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1620.5800000000002</v>
      </c>
      <c r="C64" s="53">
        <f t="shared" ref="C64:AG64" si="21">+C15+C23+C31+C39+C47+C48+C49+C50+C51+C52+C53+C54+C55+C56+C57+C58+C59+C60+C61+C62+C63</f>
        <v>1505.8386</v>
      </c>
      <c r="D64" s="53">
        <f t="shared" si="21"/>
        <v>1007.8399999999999</v>
      </c>
      <c r="E64" s="53">
        <f t="shared" si="21"/>
        <v>1995.6100000000001</v>
      </c>
      <c r="F64" s="53">
        <f t="shared" si="21"/>
        <v>2030.42</v>
      </c>
      <c r="G64" s="53">
        <f t="shared" si="21"/>
        <v>1084.1099999999999</v>
      </c>
      <c r="H64" s="53">
        <f t="shared" si="21"/>
        <v>1276.76</v>
      </c>
      <c r="I64" s="53">
        <f t="shared" si="21"/>
        <v>3044.9874000000004</v>
      </c>
      <c r="J64" s="53">
        <f t="shared" si="21"/>
        <v>3206.37</v>
      </c>
      <c r="K64" s="53">
        <f t="shared" si="21"/>
        <v>2716.68</v>
      </c>
      <c r="L64" s="53">
        <f t="shared" si="21"/>
        <v>3414.8300000000004</v>
      </c>
      <c r="M64" s="53">
        <f t="shared" si="21"/>
        <v>2044.0934</v>
      </c>
      <c r="N64" s="53">
        <f t="shared" si="21"/>
        <v>2072.0075999999999</v>
      </c>
      <c r="O64" s="53">
        <f t="shared" si="21"/>
        <v>2404.4734999999996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29424.600500000004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N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6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1577.53</v>
      </c>
      <c r="C67" s="57">
        <f t="shared" ref="C67:L67" si="23">C12</f>
        <v>1470.74</v>
      </c>
      <c r="D67" s="57">
        <f t="shared" si="23"/>
        <v>988.67</v>
      </c>
      <c r="E67" s="57">
        <f t="shared" si="23"/>
        <v>1944.11</v>
      </c>
      <c r="F67" s="57">
        <f t="shared" si="23"/>
        <v>2028.52</v>
      </c>
      <c r="G67" s="57">
        <f t="shared" si="23"/>
        <v>1083.92</v>
      </c>
      <c r="H67" s="57">
        <f t="shared" si="23"/>
        <v>1270.25</v>
      </c>
      <c r="I67" s="57">
        <f t="shared" si="23"/>
        <v>3028.13</v>
      </c>
      <c r="J67" s="57">
        <f t="shared" si="23"/>
        <v>3158.74</v>
      </c>
      <c r="K67" s="57">
        <f t="shared" si="23"/>
        <v>2628.14</v>
      </c>
      <c r="L67" s="57">
        <f t="shared" si="23"/>
        <v>3185.56</v>
      </c>
      <c r="M67" s="57">
        <f t="shared" si="22"/>
        <v>2214.9899999999998</v>
      </c>
      <c r="N67" s="57">
        <f t="shared" si="22"/>
        <v>2036.81</v>
      </c>
      <c r="O67" s="57">
        <f t="shared" si="22"/>
        <v>2227.5700000000002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28843.680000000004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19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25</v>
      </c>
    </row>
    <row r="69" spans="1:34" s="47" customFormat="1" x14ac:dyDescent="0.25">
      <c r="A69" s="58" t="s">
        <v>94</v>
      </c>
      <c r="B69" s="59">
        <f>+B67+B68</f>
        <v>1583.53</v>
      </c>
      <c r="C69" s="59">
        <f t="shared" ref="C69:AG69" si="25">+C67+C68</f>
        <v>1470.74</v>
      </c>
      <c r="D69" s="59">
        <f t="shared" si="25"/>
        <v>988.67</v>
      </c>
      <c r="E69" s="59">
        <f t="shared" si="25"/>
        <v>1944.11</v>
      </c>
      <c r="F69" s="59">
        <f t="shared" si="25"/>
        <v>2028.52</v>
      </c>
      <c r="G69" s="59">
        <f t="shared" si="25"/>
        <v>1083.92</v>
      </c>
      <c r="H69" s="59">
        <f t="shared" si="25"/>
        <v>1270.25</v>
      </c>
      <c r="I69" s="59">
        <f t="shared" si="25"/>
        <v>3028.13</v>
      </c>
      <c r="J69" s="59">
        <f t="shared" si="25"/>
        <v>3158.74</v>
      </c>
      <c r="K69" s="59">
        <f t="shared" si="25"/>
        <v>2647.14</v>
      </c>
      <c r="L69" s="59">
        <f t="shared" si="25"/>
        <v>3185.56</v>
      </c>
      <c r="M69" s="59">
        <f t="shared" si="25"/>
        <v>2214.9899999999998</v>
      </c>
      <c r="N69" s="59">
        <f t="shared" si="25"/>
        <v>2036.81</v>
      </c>
      <c r="O69" s="59">
        <f t="shared" si="25"/>
        <v>2227.5700000000002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28868.680000000004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37.050000000000182</v>
      </c>
      <c r="C70" s="57">
        <f t="shared" si="26"/>
        <v>35.098600000000033</v>
      </c>
      <c r="D70" s="57">
        <f t="shared" si="26"/>
        <v>19.169999999999959</v>
      </c>
      <c r="E70" s="57">
        <f t="shared" si="26"/>
        <v>51.500000000000227</v>
      </c>
      <c r="F70" s="57">
        <f t="shared" si="26"/>
        <v>1.9000000000000909</v>
      </c>
      <c r="G70" s="57">
        <f t="shared" si="26"/>
        <v>0.1899999999998272</v>
      </c>
      <c r="H70" s="57">
        <f t="shared" si="26"/>
        <v>6.5099999999999909</v>
      </c>
      <c r="I70" s="57">
        <f t="shared" si="26"/>
        <v>16.857400000000325</v>
      </c>
      <c r="J70" s="57">
        <f t="shared" si="26"/>
        <v>47.630000000000109</v>
      </c>
      <c r="K70" s="57">
        <f t="shared" si="26"/>
        <v>69.539999999999964</v>
      </c>
      <c r="L70" s="57">
        <f t="shared" si="26"/>
        <v>229.27000000000044</v>
      </c>
      <c r="M70" s="57">
        <f t="shared" si="26"/>
        <v>-170.89659999999981</v>
      </c>
      <c r="N70" s="57">
        <f t="shared" si="26"/>
        <v>35.197599999999966</v>
      </c>
      <c r="O70" s="57">
        <f t="shared" si="26"/>
        <v>176.90349999999944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555.92050000000074</v>
      </c>
    </row>
    <row r="71" spans="1:34" ht="112.5" customHeight="1" x14ac:dyDescent="0.25">
      <c r="A71" s="77" t="s">
        <v>96</v>
      </c>
      <c r="B71" s="14" t="s">
        <v>127</v>
      </c>
      <c r="C71" s="14" t="s">
        <v>128</v>
      </c>
      <c r="D71" s="14" t="s">
        <v>129</v>
      </c>
      <c r="E71" s="14" t="s">
        <v>131</v>
      </c>
      <c r="F71" s="14"/>
      <c r="G71" s="14"/>
      <c r="H71" s="14" t="s">
        <v>132</v>
      </c>
      <c r="I71" s="14" t="s">
        <v>134</v>
      </c>
      <c r="J71" s="14" t="s">
        <v>135</v>
      </c>
      <c r="K71" s="14" t="s">
        <v>136</v>
      </c>
      <c r="L71" s="14" t="s">
        <v>137</v>
      </c>
      <c r="M71" s="29" t="s">
        <v>139</v>
      </c>
      <c r="N71" s="29" t="s">
        <v>140</v>
      </c>
      <c r="O71" s="29" t="s">
        <v>141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130</v>
      </c>
      <c r="H72" s="12" t="s">
        <v>133</v>
      </c>
      <c r="L72" s="12" t="s">
        <v>138</v>
      </c>
      <c r="O72" s="12" t="s">
        <v>142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71" sqref="A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 t="s">
        <v>59</v>
      </c>
      <c r="G11" s="5" t="s">
        <v>60</v>
      </c>
      <c r="H11" s="5" t="s">
        <v>62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2415.63</v>
      </c>
      <c r="C12" s="26">
        <v>1704.82</v>
      </c>
      <c r="D12" s="26">
        <v>2249.81</v>
      </c>
      <c r="E12" s="26">
        <v>3469.7</v>
      </c>
      <c r="F12" s="26">
        <v>1271.51</v>
      </c>
      <c r="G12" s="26">
        <v>1685.05</v>
      </c>
      <c r="H12" s="26">
        <v>1365.74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14162.259999999998</v>
      </c>
      <c r="AI12" s="26">
        <v>14162.28</v>
      </c>
      <c r="AJ12" s="69">
        <f>+AI12-AH12</f>
        <v>2.0000000002255547E-2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18.3</v>
      </c>
      <c r="C15" s="23">
        <v>21</v>
      </c>
      <c r="D15" s="23">
        <v>122</v>
      </c>
      <c r="E15" s="23">
        <v>170.5</v>
      </c>
      <c r="F15" s="23"/>
      <c r="G15" s="23">
        <v>39.5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371.3</v>
      </c>
    </row>
    <row r="16" spans="1:36" s="32" customFormat="1" x14ac:dyDescent="0.25">
      <c r="A16" s="30" t="s">
        <v>20</v>
      </c>
      <c r="B16" s="31">
        <v>217</v>
      </c>
      <c r="C16" s="31">
        <v>205</v>
      </c>
      <c r="D16" s="31">
        <v>215</v>
      </c>
      <c r="E16" s="31">
        <v>325</v>
      </c>
      <c r="F16" s="31">
        <v>188</v>
      </c>
      <c r="G16" s="31">
        <v>241</v>
      </c>
      <c r="H16" s="31">
        <v>196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1587</v>
      </c>
      <c r="AJ16" s="70"/>
    </row>
    <row r="17" spans="1:36" s="47" customFormat="1" x14ac:dyDescent="0.25">
      <c r="A17" s="46" t="s">
        <v>27</v>
      </c>
      <c r="B17" s="22">
        <f>B16*$B$8</f>
        <v>961.31</v>
      </c>
      <c r="C17" s="22">
        <f>C16*$B$8</f>
        <v>908.15</v>
      </c>
      <c r="D17" s="22">
        <f t="shared" ref="D17:AG17" si="2">D16*$B$8</f>
        <v>952.44999999999993</v>
      </c>
      <c r="E17" s="22">
        <f t="shared" si="2"/>
        <v>1439.75</v>
      </c>
      <c r="F17" s="22">
        <f t="shared" si="2"/>
        <v>832.83999999999992</v>
      </c>
      <c r="G17" s="22">
        <f t="shared" si="2"/>
        <v>1067.6299999999999</v>
      </c>
      <c r="H17" s="22">
        <f t="shared" si="2"/>
        <v>868.28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7030.41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217</v>
      </c>
      <c r="C22" s="20">
        <f t="shared" ref="C22:AG23" si="5">+C16+C18+C20</f>
        <v>205</v>
      </c>
      <c r="D22" s="20">
        <f t="shared" si="5"/>
        <v>215</v>
      </c>
      <c r="E22" s="20">
        <f t="shared" si="5"/>
        <v>325</v>
      </c>
      <c r="F22" s="20">
        <f t="shared" si="5"/>
        <v>188</v>
      </c>
      <c r="G22" s="20">
        <f t="shared" si="5"/>
        <v>241</v>
      </c>
      <c r="H22" s="20">
        <f t="shared" si="5"/>
        <v>196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1587</v>
      </c>
    </row>
    <row r="23" spans="1:36" s="47" customFormat="1" x14ac:dyDescent="0.25">
      <c r="A23" s="48" t="s">
        <v>26</v>
      </c>
      <c r="B23" s="19">
        <f>+B17+B19+B21</f>
        <v>961.31</v>
      </c>
      <c r="C23" s="19">
        <f t="shared" si="5"/>
        <v>908.15</v>
      </c>
      <c r="D23" s="19">
        <f t="shared" si="5"/>
        <v>952.44999999999993</v>
      </c>
      <c r="E23" s="19">
        <f t="shared" si="5"/>
        <v>1439.75</v>
      </c>
      <c r="F23" s="19">
        <f t="shared" si="5"/>
        <v>832.83999999999992</v>
      </c>
      <c r="G23" s="19">
        <f t="shared" si="5"/>
        <v>1067.6299999999999</v>
      </c>
      <c r="H23" s="19">
        <f t="shared" si="5"/>
        <v>868.28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7030.41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21.58</v>
      </c>
      <c r="E32" s="36">
        <v>45.65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67.22999999999999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95.599399999999989</v>
      </c>
      <c r="E33" s="22">
        <f t="shared" si="12"/>
        <v>202.22949999999997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297.82889999999998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21.58</v>
      </c>
      <c r="E38" s="20">
        <f t="shared" si="15"/>
        <v>45.65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67.22999999999999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95.599399999999989</v>
      </c>
      <c r="E39" s="19">
        <f t="shared" si="15"/>
        <v>202.22949999999997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297.82889999999998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977.8</v>
      </c>
      <c r="C49" s="44">
        <v>594.01</v>
      </c>
      <c r="D49" s="44">
        <v>608.16</v>
      </c>
      <c r="E49" s="44">
        <v>1185.02</v>
      </c>
      <c r="F49" s="44">
        <v>311.35000000000002</v>
      </c>
      <c r="G49" s="44">
        <v>362.29</v>
      </c>
      <c r="H49" s="44">
        <v>416.29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4454.92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444.28</v>
      </c>
      <c r="C53" s="44">
        <v>183.92</v>
      </c>
      <c r="D53" s="44">
        <v>474.91</v>
      </c>
      <c r="E53" s="44">
        <v>452.74</v>
      </c>
      <c r="F53" s="44">
        <v>173.72</v>
      </c>
      <c r="G53" s="44">
        <v>218.89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1948.46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>
        <v>93.85</v>
      </c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93.85</v>
      </c>
    </row>
    <row r="55" spans="1:34" x14ac:dyDescent="0.25">
      <c r="A55" s="17" t="s">
        <v>52</v>
      </c>
      <c r="B55" s="44">
        <v>8.2799999999999994</v>
      </c>
      <c r="C55" s="44"/>
      <c r="D55" s="44"/>
      <c r="E55" s="44">
        <v>19.38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27.659999999999997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2409.9699999999998</v>
      </c>
      <c r="C64" s="53">
        <f t="shared" ref="C64:AG64" si="21">+C15+C23+C31+C39+C47+C48+C49+C50+C51+C52+C53+C54+C55+C56+C57+C58+C59+C60+C61+C62+C63</f>
        <v>1707.08</v>
      </c>
      <c r="D64" s="53">
        <f t="shared" si="21"/>
        <v>2253.1193999999996</v>
      </c>
      <c r="E64" s="53">
        <f t="shared" si="21"/>
        <v>3469.6194999999998</v>
      </c>
      <c r="F64" s="53">
        <f t="shared" si="21"/>
        <v>1317.91</v>
      </c>
      <c r="G64" s="53">
        <f t="shared" si="21"/>
        <v>1688.31</v>
      </c>
      <c r="H64" s="53">
        <f t="shared" si="21"/>
        <v>1378.4199999999998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14224.428899999999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4 D</v>
      </c>
      <c r="G66" s="55" t="str">
        <f t="shared" si="22"/>
        <v>CAJA 4 N</v>
      </c>
      <c r="H66" s="55" t="str">
        <f t="shared" si="22"/>
        <v>CAJA 5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2415.63</v>
      </c>
      <c r="C67" s="57">
        <f t="shared" ref="C67:L67" si="23">C12</f>
        <v>1704.82</v>
      </c>
      <c r="D67" s="57">
        <f t="shared" si="23"/>
        <v>2249.81</v>
      </c>
      <c r="E67" s="57">
        <f t="shared" si="23"/>
        <v>3469.7</v>
      </c>
      <c r="F67" s="57">
        <f t="shared" si="23"/>
        <v>1271.51</v>
      </c>
      <c r="G67" s="57">
        <f t="shared" si="23"/>
        <v>1685.05</v>
      </c>
      <c r="H67" s="57">
        <f t="shared" si="23"/>
        <v>1365.74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14162.259999999998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2415.63</v>
      </c>
      <c r="C69" s="59">
        <f t="shared" ref="C69:AG69" si="25">+C67+C68</f>
        <v>1704.82</v>
      </c>
      <c r="D69" s="59">
        <f t="shared" si="25"/>
        <v>2249.81</v>
      </c>
      <c r="E69" s="59">
        <f t="shared" si="25"/>
        <v>3469.7</v>
      </c>
      <c r="F69" s="59">
        <f t="shared" si="25"/>
        <v>1271.51</v>
      </c>
      <c r="G69" s="59">
        <f t="shared" si="25"/>
        <v>1685.05</v>
      </c>
      <c r="H69" s="59">
        <f t="shared" si="25"/>
        <v>1365.74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14162.259999999998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-5.6600000000003092</v>
      </c>
      <c r="C70" s="57">
        <f t="shared" si="26"/>
        <v>2.2599999999999909</v>
      </c>
      <c r="D70" s="57">
        <f t="shared" si="26"/>
        <v>3.3093999999996413</v>
      </c>
      <c r="E70" s="57">
        <f t="shared" si="26"/>
        <v>-8.0500000000029104E-2</v>
      </c>
      <c r="F70" s="57">
        <f t="shared" si="26"/>
        <v>46.400000000000091</v>
      </c>
      <c r="G70" s="57">
        <f t="shared" si="26"/>
        <v>3.2599999999999909</v>
      </c>
      <c r="H70" s="57">
        <f t="shared" si="26"/>
        <v>12.679999999999836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62.168899999999212</v>
      </c>
    </row>
    <row r="71" spans="1:34" ht="95.25" customHeight="1" x14ac:dyDescent="0.25">
      <c r="A71" s="77" t="s">
        <v>96</v>
      </c>
      <c r="B71" s="14" t="s">
        <v>121</v>
      </c>
      <c r="C71" s="14"/>
      <c r="D71" s="14"/>
      <c r="E71" s="14"/>
      <c r="F71" s="14" t="s">
        <v>122</v>
      </c>
      <c r="G71" s="14"/>
      <c r="H71" s="14" t="s">
        <v>123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71" sqref="A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3674.33</v>
      </c>
      <c r="C12" s="26">
        <v>3604.1</v>
      </c>
      <c r="D12" s="26">
        <v>3559.45</v>
      </c>
      <c r="E12" s="26">
        <v>2045.66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12883.54</v>
      </c>
      <c r="AI12" s="26">
        <v>12880.53</v>
      </c>
      <c r="AJ12" s="69">
        <f>+AI12-AH12</f>
        <v>-3.0100000000002183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152.5</v>
      </c>
      <c r="C15" s="23">
        <v>102.5</v>
      </c>
      <c r="D15" s="23">
        <v>63</v>
      </c>
      <c r="E15" s="23">
        <v>251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569</v>
      </c>
    </row>
    <row r="16" spans="1:36" s="32" customFormat="1" x14ac:dyDescent="0.25">
      <c r="A16" s="30" t="s">
        <v>20</v>
      </c>
      <c r="B16" s="31">
        <v>246</v>
      </c>
      <c r="C16" s="31">
        <v>273</v>
      </c>
      <c r="D16" s="31">
        <v>276</v>
      </c>
      <c r="E16" s="31">
        <v>99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894</v>
      </c>
      <c r="AJ16" s="70"/>
    </row>
    <row r="17" spans="1:36" s="47" customFormat="1" x14ac:dyDescent="0.25">
      <c r="A17" s="46" t="s">
        <v>27</v>
      </c>
      <c r="B17" s="22">
        <f>B16*$B$8</f>
        <v>1089.78</v>
      </c>
      <c r="C17" s="22">
        <f>C16*$B$8</f>
        <v>1209.3899999999999</v>
      </c>
      <c r="D17" s="22">
        <f t="shared" ref="D17:AG17" si="2">D16*$B$8</f>
        <v>1222.6799999999998</v>
      </c>
      <c r="E17" s="22">
        <f t="shared" si="2"/>
        <v>438.57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3960.42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246</v>
      </c>
      <c r="C22" s="20">
        <f t="shared" ref="C22:AG23" si="5">+C16+C18+C20</f>
        <v>273</v>
      </c>
      <c r="D22" s="20">
        <f t="shared" si="5"/>
        <v>276</v>
      </c>
      <c r="E22" s="20">
        <f t="shared" si="5"/>
        <v>99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894</v>
      </c>
    </row>
    <row r="23" spans="1:36" s="47" customFormat="1" x14ac:dyDescent="0.25">
      <c r="A23" s="48" t="s">
        <v>26</v>
      </c>
      <c r="B23" s="19">
        <f>+B17+B19+B21</f>
        <v>1089.78</v>
      </c>
      <c r="C23" s="19">
        <f t="shared" si="5"/>
        <v>1209.3899999999999</v>
      </c>
      <c r="D23" s="19">
        <f t="shared" si="5"/>
        <v>1222.6799999999998</v>
      </c>
      <c r="E23" s="19">
        <f t="shared" si="5"/>
        <v>438.57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3960.42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93.61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93.61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414.69229999999999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414.69229999999999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93.61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93.61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414.69229999999999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414.69229999999999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1137.3399999999999</v>
      </c>
      <c r="C49" s="44">
        <v>1122.26</v>
      </c>
      <c r="D49" s="44">
        <v>952.14</v>
      </c>
      <c r="E49" s="44">
        <v>460.83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3672.5699999999997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1298.52</v>
      </c>
      <c r="C53" s="44">
        <v>1176.42</v>
      </c>
      <c r="D53" s="44">
        <v>1321.34</v>
      </c>
      <c r="E53" s="44">
        <v>482.95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4279.2299999999996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3678.14</v>
      </c>
      <c r="C64" s="53">
        <f t="shared" ref="C64:AG64" si="21">+C15+C23+C31+C39+C47+C48+C49+C50+C51+C52+C53+C54+C55+C56+C57+C58+C59+C60+C61+C62+C63</f>
        <v>3610.5699999999997</v>
      </c>
      <c r="D64" s="53">
        <f t="shared" si="21"/>
        <v>3559.16</v>
      </c>
      <c r="E64" s="53">
        <f t="shared" si="21"/>
        <v>2048.0422999999996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12895.912299999998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3674.33</v>
      </c>
      <c r="C67" s="57">
        <f t="shared" ref="C67:L67" si="23">C12</f>
        <v>3604.1</v>
      </c>
      <c r="D67" s="57">
        <f t="shared" si="23"/>
        <v>3559.45</v>
      </c>
      <c r="E67" s="57">
        <f t="shared" si="23"/>
        <v>2045.66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12883.54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3674.33</v>
      </c>
      <c r="C69" s="59">
        <f t="shared" ref="C69:AG69" si="25">+C67+C68</f>
        <v>3604.1</v>
      </c>
      <c r="D69" s="59">
        <f t="shared" si="25"/>
        <v>3559.45</v>
      </c>
      <c r="E69" s="59">
        <f t="shared" si="25"/>
        <v>2045.66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12883.54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3.8099999999999454</v>
      </c>
      <c r="C70" s="57">
        <f t="shared" si="26"/>
        <v>6.4699999999997999</v>
      </c>
      <c r="D70" s="57">
        <f t="shared" si="26"/>
        <v>-0.28999999999996362</v>
      </c>
      <c r="E70" s="57">
        <f t="shared" si="26"/>
        <v>2.3822999999995318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12.372299999999314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B8" sqref="B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817.42</v>
      </c>
      <c r="C12" s="26">
        <v>855.23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1672.65</v>
      </c>
      <c r="AI12" s="26">
        <v>1672.64</v>
      </c>
      <c r="AJ12" s="69">
        <f>+AI12-AH12</f>
        <v>-9.9999999999909051E-3</v>
      </c>
    </row>
    <row r="13" spans="1:36" ht="19.5" customHeight="1" x14ac:dyDescent="0.25">
      <c r="A13" s="25" t="s">
        <v>117</v>
      </c>
      <c r="B13" s="26"/>
      <c r="C13" s="26">
        <v>6.6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6.6</v>
      </c>
      <c r="AI13" s="26"/>
      <c r="AJ13" s="69">
        <f>+AI13-AH13</f>
        <v>-6.6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41</v>
      </c>
      <c r="C15" s="23">
        <v>22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63</v>
      </c>
    </row>
    <row r="16" spans="1:36" s="32" customFormat="1" x14ac:dyDescent="0.25">
      <c r="A16" s="30" t="s">
        <v>20</v>
      </c>
      <c r="B16" s="31">
        <v>27</v>
      </c>
      <c r="C16" s="31">
        <v>62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89</v>
      </c>
      <c r="AJ16" s="70"/>
    </row>
    <row r="17" spans="1:36" s="47" customFormat="1" x14ac:dyDescent="0.25">
      <c r="A17" s="46" t="s">
        <v>27</v>
      </c>
      <c r="B17" s="22">
        <f>B16*$B$8</f>
        <v>119.60999999999999</v>
      </c>
      <c r="C17" s="22">
        <f>C16*$B$8</f>
        <v>274.65999999999997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394.27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27</v>
      </c>
      <c r="C22" s="20">
        <f t="shared" ref="C22:AG23" si="5">+C16+C18+C20</f>
        <v>62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89</v>
      </c>
    </row>
    <row r="23" spans="1:36" s="47" customFormat="1" x14ac:dyDescent="0.25">
      <c r="A23" s="48" t="s">
        <v>26</v>
      </c>
      <c r="B23" s="19">
        <f>+B17+B19+B21</f>
        <v>119.60999999999999</v>
      </c>
      <c r="C23" s="19">
        <f t="shared" si="5"/>
        <v>274.65999999999997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394.27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44.05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44.05</v>
      </c>
    </row>
    <row r="33" spans="1:34" s="47" customFormat="1" x14ac:dyDescent="0.25">
      <c r="A33" s="46" t="s">
        <v>35</v>
      </c>
      <c r="B33" s="22">
        <f>B32*$B$8</f>
        <v>195.14149999999998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195.14149999999998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44.05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44.05</v>
      </c>
    </row>
    <row r="39" spans="1:34" s="47" customFormat="1" x14ac:dyDescent="0.25">
      <c r="A39" s="48" t="s">
        <v>42</v>
      </c>
      <c r="B39" s="19">
        <f>+B33+B35+B37</f>
        <v>195.14149999999998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195.14149999999998</v>
      </c>
    </row>
    <row r="40" spans="1:34" x14ac:dyDescent="0.25">
      <c r="A40" s="13" t="s">
        <v>43</v>
      </c>
      <c r="B40" s="36"/>
      <c r="C40" s="36">
        <v>8.49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8.49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37.610700000000001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37.610700000000001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8.49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8.49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37.610700000000001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37.610700000000001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426.81</v>
      </c>
      <c r="C49" s="44">
        <v>418.03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844.83999999999992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36.47</v>
      </c>
      <c r="C53" s="44">
        <v>100.97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137.44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9.8800000000000008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9.8800000000000008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819.03150000000005</v>
      </c>
      <c r="C64" s="53">
        <f t="shared" ref="C64:AG64" si="21">+C15+C23+C31+C39+C47+C48+C49+C50+C51+C52+C53+C54+C55+C56+C57+C58+C59+C60+C61+C62+C63</f>
        <v>863.15070000000003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1682.1822000000002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817.42</v>
      </c>
      <c r="C67" s="57">
        <f t="shared" ref="C67:L67" si="23">C12</f>
        <v>855.23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1672.65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6.6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6.6</v>
      </c>
    </row>
    <row r="69" spans="1:34" s="47" customFormat="1" x14ac:dyDescent="0.25">
      <c r="A69" s="58" t="s">
        <v>94</v>
      </c>
      <c r="B69" s="59">
        <f>+B67+B68</f>
        <v>817.42</v>
      </c>
      <c r="C69" s="59">
        <f t="shared" ref="C69:AG69" si="25">+C67+C68</f>
        <v>861.83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1679.25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1.6115000000000919</v>
      </c>
      <c r="C70" s="57">
        <f t="shared" si="26"/>
        <v>1.320699999999988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2.9322000000000799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B8" sqref="B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497.34</v>
      </c>
      <c r="C12" s="26">
        <v>420.94</v>
      </c>
      <c r="D12" s="26">
        <v>4846.5200000000004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5764.8</v>
      </c>
      <c r="AI12" s="26"/>
      <c r="AJ12" s="69">
        <f>+AI12-AH12</f>
        <v>-5764.8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48.5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48.5</v>
      </c>
    </row>
    <row r="16" spans="1:36" s="32" customFormat="1" x14ac:dyDescent="0.25">
      <c r="A16" s="30" t="s">
        <v>20</v>
      </c>
      <c r="B16" s="31">
        <v>28</v>
      </c>
      <c r="C16" s="31">
        <v>61</v>
      </c>
      <c r="D16" s="31">
        <v>885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974</v>
      </c>
      <c r="AJ16" s="70"/>
    </row>
    <row r="17" spans="1:36" s="47" customFormat="1" x14ac:dyDescent="0.25">
      <c r="A17" s="46" t="s">
        <v>27</v>
      </c>
      <c r="B17" s="22">
        <f>B16*$B$8</f>
        <v>128.51999999999998</v>
      </c>
      <c r="C17" s="22">
        <f>C16*$B$8</f>
        <v>279.99</v>
      </c>
      <c r="D17" s="22">
        <f t="shared" ref="D17:AG17" si="2">D16*$B$8</f>
        <v>4062.15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4470.66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28</v>
      </c>
      <c r="C22" s="20">
        <f t="shared" ref="C22:AG23" si="5">+C16+C18+C20</f>
        <v>61</v>
      </c>
      <c r="D22" s="20">
        <f t="shared" si="5"/>
        <v>885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974</v>
      </c>
    </row>
    <row r="23" spans="1:36" s="47" customFormat="1" x14ac:dyDescent="0.25">
      <c r="A23" s="48" t="s">
        <v>26</v>
      </c>
      <c r="B23" s="19">
        <f>+B17+B19+B21</f>
        <v>128.51999999999998</v>
      </c>
      <c r="C23" s="19">
        <f t="shared" si="5"/>
        <v>279.99</v>
      </c>
      <c r="D23" s="19">
        <f t="shared" si="5"/>
        <v>4062.15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4470.66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233.56</v>
      </c>
      <c r="C49" s="44">
        <v>141.91</v>
      </c>
      <c r="D49" s="44">
        <v>818.22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1193.69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88.94</v>
      </c>
      <c r="C53" s="44"/>
      <c r="D53" s="44">
        <v>144.75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233.69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499.52</v>
      </c>
      <c r="C64" s="53">
        <f t="shared" ref="C64:AG64" si="21">+C15+C23+C31+C39+C47+C48+C49+C50+C51+C52+C53+C54+C55+C56+C57+C58+C59+C60+C61+C62+C63</f>
        <v>421.9</v>
      </c>
      <c r="D64" s="53">
        <f t="shared" si="21"/>
        <v>5025.12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5946.54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497.34</v>
      </c>
      <c r="C67" s="57">
        <f t="shared" ref="C67:L67" si="23">C12</f>
        <v>420.94</v>
      </c>
      <c r="D67" s="57">
        <f t="shared" si="23"/>
        <v>4846.5200000000004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5764.8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497.34</v>
      </c>
      <c r="C69" s="59">
        <f t="shared" ref="C69:AG69" si="25">+C67+C68</f>
        <v>420.94</v>
      </c>
      <c r="D69" s="59">
        <f t="shared" si="25"/>
        <v>4846.5200000000004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5764.8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2.1800000000000068</v>
      </c>
      <c r="C70" s="57">
        <f t="shared" si="26"/>
        <v>0.95999999999997954</v>
      </c>
      <c r="D70" s="57">
        <f t="shared" si="26"/>
        <v>178.59999999999945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181.73999999999944</v>
      </c>
    </row>
    <row r="71" spans="1:34" ht="96" customHeight="1" x14ac:dyDescent="0.25">
      <c r="A71" s="77" t="s">
        <v>96</v>
      </c>
      <c r="B71" s="14"/>
      <c r="C71" s="14"/>
      <c r="D71" s="14" t="s">
        <v>124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38" activePane="bottomRight" state="frozen"/>
      <selection pane="topRight" activeCell="B1" sqref="B1"/>
      <selection pane="bottomLeft" activeCell="A5" sqref="A5"/>
      <selection pane="bottomRight" activeCell="AH54" sqref="AH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1888.94</v>
      </c>
      <c r="C12" s="26">
        <v>1058.58</v>
      </c>
      <c r="D12" s="26">
        <v>1994.72</v>
      </c>
      <c r="E12" s="26">
        <v>2114.65</v>
      </c>
      <c r="F12" s="26">
        <v>2220.4</v>
      </c>
      <c r="G12" s="26">
        <v>2100.09</v>
      </c>
      <c r="H12" s="26">
        <v>2590.88</v>
      </c>
      <c r="I12" s="26">
        <v>3149.82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17118.079999999998</v>
      </c>
      <c r="AI12" s="26">
        <v>17118.07</v>
      </c>
      <c r="AJ12" s="69">
        <f>+AI12-AH12</f>
        <v>-9.9999999983992893E-3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110.5</v>
      </c>
      <c r="C15" s="23">
        <v>74.099999999999994</v>
      </c>
      <c r="D15" s="23"/>
      <c r="E15" s="23"/>
      <c r="F15" s="23">
        <v>217.7</v>
      </c>
      <c r="G15" s="23">
        <v>24.6</v>
      </c>
      <c r="H15" s="23">
        <v>66.400000000000006</v>
      </c>
      <c r="I15" s="23">
        <v>112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605.29999999999995</v>
      </c>
    </row>
    <row r="16" spans="1:36" s="32" customFormat="1" x14ac:dyDescent="0.25">
      <c r="A16" s="30" t="s">
        <v>20</v>
      </c>
      <c r="B16" s="31">
        <v>162</v>
      </c>
      <c r="C16" s="31">
        <v>78</v>
      </c>
      <c r="D16" s="31">
        <v>201</v>
      </c>
      <c r="E16" s="31">
        <v>224</v>
      </c>
      <c r="F16" s="31">
        <v>164</v>
      </c>
      <c r="G16" s="31">
        <v>239</v>
      </c>
      <c r="H16" s="31">
        <v>272</v>
      </c>
      <c r="I16" s="31">
        <v>432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1772</v>
      </c>
      <c r="AJ16" s="70"/>
    </row>
    <row r="17" spans="1:36" s="47" customFormat="1" x14ac:dyDescent="0.25">
      <c r="A17" s="46" t="s">
        <v>27</v>
      </c>
      <c r="B17" s="22">
        <f>B16*$B$8</f>
        <v>717.66</v>
      </c>
      <c r="C17" s="22">
        <f>C16*$B$8</f>
        <v>345.53999999999996</v>
      </c>
      <c r="D17" s="22">
        <f t="shared" ref="D17:AG17" si="2">D16*$B$8</f>
        <v>890.43</v>
      </c>
      <c r="E17" s="22">
        <f t="shared" si="2"/>
        <v>992.31999999999994</v>
      </c>
      <c r="F17" s="22">
        <f t="shared" si="2"/>
        <v>726.52</v>
      </c>
      <c r="G17" s="22">
        <f t="shared" si="2"/>
        <v>1058.77</v>
      </c>
      <c r="H17" s="22">
        <f t="shared" si="2"/>
        <v>1204.96</v>
      </c>
      <c r="I17" s="22">
        <f t="shared" si="2"/>
        <v>1913.7599999999998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7849.9599999999991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162</v>
      </c>
      <c r="C22" s="20">
        <f t="shared" ref="C22:AG23" si="5">+C16+C18+C20</f>
        <v>78</v>
      </c>
      <c r="D22" s="20">
        <f t="shared" si="5"/>
        <v>201</v>
      </c>
      <c r="E22" s="20">
        <f t="shared" si="5"/>
        <v>224</v>
      </c>
      <c r="F22" s="20">
        <f t="shared" si="5"/>
        <v>164</v>
      </c>
      <c r="G22" s="20">
        <f t="shared" si="5"/>
        <v>239</v>
      </c>
      <c r="H22" s="20">
        <f t="shared" si="5"/>
        <v>272</v>
      </c>
      <c r="I22" s="20">
        <f t="shared" si="5"/>
        <v>432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1772</v>
      </c>
    </row>
    <row r="23" spans="1:36" s="47" customFormat="1" x14ac:dyDescent="0.25">
      <c r="A23" s="48" t="s">
        <v>26</v>
      </c>
      <c r="B23" s="19">
        <f>+B17+B19+B21</f>
        <v>717.66</v>
      </c>
      <c r="C23" s="19">
        <f t="shared" si="5"/>
        <v>345.53999999999996</v>
      </c>
      <c r="D23" s="19">
        <f t="shared" si="5"/>
        <v>890.43</v>
      </c>
      <c r="E23" s="19">
        <f t="shared" si="5"/>
        <v>992.31999999999994</v>
      </c>
      <c r="F23" s="19">
        <f t="shared" si="5"/>
        <v>726.52</v>
      </c>
      <c r="G23" s="19">
        <f t="shared" si="5"/>
        <v>1058.77</v>
      </c>
      <c r="H23" s="19">
        <f t="shared" si="5"/>
        <v>1204.96</v>
      </c>
      <c r="I23" s="19">
        <f t="shared" si="5"/>
        <v>1913.7599999999998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7849.9599999999991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497.41</v>
      </c>
      <c r="C49" s="44"/>
      <c r="D49" s="44"/>
      <c r="E49" s="44">
        <v>1125.76</v>
      </c>
      <c r="F49" s="44">
        <v>860.47</v>
      </c>
      <c r="G49" s="44"/>
      <c r="H49" s="44"/>
      <c r="I49" s="44">
        <v>1071.43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3555.0700000000006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408.32</v>
      </c>
      <c r="D52" s="44">
        <v>601.24</v>
      </c>
      <c r="E52" s="44"/>
      <c r="F52" s="44"/>
      <c r="G52" s="44">
        <v>586.11</v>
      </c>
      <c r="H52" s="44">
        <v>985.25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2580.92</v>
      </c>
    </row>
    <row r="53" spans="1:34" x14ac:dyDescent="0.25">
      <c r="A53" s="17" t="s">
        <v>18</v>
      </c>
      <c r="B53" s="44">
        <v>565.69000000000005</v>
      </c>
      <c r="C53" s="44">
        <v>230.92</v>
      </c>
      <c r="D53" s="44">
        <v>520.86</v>
      </c>
      <c r="E53" s="44"/>
      <c r="F53" s="44">
        <v>418.37</v>
      </c>
      <c r="G53" s="44">
        <v>359.21</v>
      </c>
      <c r="H53" s="44">
        <v>338.01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2433.0600000000004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>
        <v>59.47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59.47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>
        <v>73.650000000000006</v>
      </c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73.650000000000006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1891.26</v>
      </c>
      <c r="C64" s="53">
        <f t="shared" ref="C64:AG64" si="21">+C15+C23+C31+C39+C47+C48+C49+C50+C51+C52+C53+C54+C55+C56+C57+C58+C59+C60+C61+C62+C63</f>
        <v>1058.8800000000001</v>
      </c>
      <c r="D64" s="53">
        <f t="shared" si="21"/>
        <v>2012.5300000000002</v>
      </c>
      <c r="E64" s="53">
        <f t="shared" si="21"/>
        <v>2118.08</v>
      </c>
      <c r="F64" s="53">
        <f t="shared" si="21"/>
        <v>2223.06</v>
      </c>
      <c r="G64" s="53">
        <f t="shared" si="21"/>
        <v>2102.34</v>
      </c>
      <c r="H64" s="53">
        <f t="shared" si="21"/>
        <v>2594.62</v>
      </c>
      <c r="I64" s="53">
        <f t="shared" si="21"/>
        <v>3156.6599999999994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17157.43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1 N</v>
      </c>
      <c r="G66" s="55" t="str">
        <f t="shared" si="22"/>
        <v>CAJA 2 N</v>
      </c>
      <c r="H66" s="55" t="str">
        <f t="shared" si="22"/>
        <v>CAJA 3 N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1888.94</v>
      </c>
      <c r="C67" s="57">
        <f t="shared" ref="C67:L67" si="23">C12</f>
        <v>1058.58</v>
      </c>
      <c r="D67" s="57">
        <f t="shared" si="23"/>
        <v>1994.72</v>
      </c>
      <c r="E67" s="57">
        <f t="shared" si="23"/>
        <v>2114.65</v>
      </c>
      <c r="F67" s="57">
        <f t="shared" si="23"/>
        <v>2220.4</v>
      </c>
      <c r="G67" s="57">
        <f t="shared" si="23"/>
        <v>2100.09</v>
      </c>
      <c r="H67" s="57">
        <f t="shared" si="23"/>
        <v>2590.88</v>
      </c>
      <c r="I67" s="57">
        <f t="shared" si="23"/>
        <v>3149.82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17118.079999999998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1888.94</v>
      </c>
      <c r="C69" s="59">
        <f t="shared" ref="C69:AG69" si="25">+C67+C68</f>
        <v>1058.58</v>
      </c>
      <c r="D69" s="59">
        <f t="shared" si="25"/>
        <v>1994.72</v>
      </c>
      <c r="E69" s="59">
        <f t="shared" si="25"/>
        <v>2114.65</v>
      </c>
      <c r="F69" s="59">
        <f t="shared" si="25"/>
        <v>2220.4</v>
      </c>
      <c r="G69" s="59">
        <f t="shared" si="25"/>
        <v>2100.09</v>
      </c>
      <c r="H69" s="59">
        <f t="shared" si="25"/>
        <v>2590.88</v>
      </c>
      <c r="I69" s="59">
        <f t="shared" si="25"/>
        <v>3149.82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17118.079999999998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2.3199999999999363</v>
      </c>
      <c r="C70" s="57">
        <f t="shared" si="26"/>
        <v>0.3000000000001819</v>
      </c>
      <c r="D70" s="57">
        <f t="shared" si="26"/>
        <v>17.810000000000173</v>
      </c>
      <c r="E70" s="57">
        <f t="shared" si="26"/>
        <v>3.4299999999998363</v>
      </c>
      <c r="F70" s="57">
        <f t="shared" si="26"/>
        <v>2.6599999999998545</v>
      </c>
      <c r="G70" s="57">
        <f t="shared" si="26"/>
        <v>2.25</v>
      </c>
      <c r="H70" s="57">
        <f t="shared" si="26"/>
        <v>3.7399999999997817</v>
      </c>
      <c r="I70" s="57">
        <f t="shared" si="26"/>
        <v>6.839999999999236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39.349999999999</v>
      </c>
    </row>
    <row r="71" spans="1:34" ht="94.5" customHeight="1" x14ac:dyDescent="0.25">
      <c r="A71" s="77" t="s">
        <v>96</v>
      </c>
      <c r="B71" s="14"/>
      <c r="C71" s="14"/>
      <c r="D71" s="14" t="s">
        <v>157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2022-03-04T15:24:44Z</dcterms:modified>
</cp:coreProperties>
</file>