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51"/>
  <c r="H11" i="145" s="1"/>
  <c r="B64" i="150"/>
  <c r="AH23" i="149"/>
  <c r="F11" i="145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69" i="146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AH69" i="146" l="1"/>
  <c r="Z64" i="146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F47" i="40"/>
  <c r="X47" i="40"/>
  <c r="AE39" i="40"/>
  <c r="AA39" i="40"/>
  <c r="W39" i="40"/>
  <c r="AG39" i="40"/>
  <c r="AC39" i="40"/>
  <c r="Y39" i="40"/>
  <c r="AC23" i="40"/>
  <c r="AG23" i="40"/>
  <c r="AE47" i="40"/>
  <c r="W47" i="40"/>
  <c r="AB39" i="40"/>
  <c r="T39" i="40"/>
  <c r="Z39" i="40"/>
  <c r="AG69" i="40"/>
  <c r="AC69" i="40"/>
  <c r="U69" i="40"/>
  <c r="Q69" i="40"/>
  <c r="M69" i="40"/>
  <c r="AF39" i="40"/>
  <c r="X39" i="40"/>
  <c r="AD23" i="40"/>
  <c r="Z23" i="40"/>
  <c r="Z64" i="40" s="1"/>
  <c r="V23" i="40"/>
  <c r="AD47" i="40"/>
  <c r="Z47" i="40"/>
  <c r="V47" i="40"/>
  <c r="V64" i="40" s="1"/>
  <c r="V70" i="40" s="1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I69" i="40" s="1"/>
  <c r="J68" i="40"/>
  <c r="K68" i="40"/>
  <c r="L68" i="40"/>
  <c r="C69" i="40"/>
  <c r="H69" i="40"/>
  <c r="L69" i="40"/>
  <c r="B68" i="40"/>
  <c r="C17" i="40"/>
  <c r="K69" i="40" l="1"/>
  <c r="G69" i="40"/>
  <c r="R47" i="40"/>
  <c r="N47" i="40"/>
  <c r="Z70" i="40"/>
  <c r="O39" i="40"/>
  <c r="AA64" i="40"/>
  <c r="AA70" i="40" s="1"/>
  <c r="AB64" i="40"/>
  <c r="AB70" i="40" s="1"/>
  <c r="AD64" i="40"/>
  <c r="AD70" i="40" s="1"/>
  <c r="M39" i="40"/>
  <c r="E69" i="40"/>
  <c r="D69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R64" i="40" l="1"/>
  <c r="R70" i="40" s="1"/>
  <c r="AH69" i="40"/>
  <c r="P64" i="40"/>
  <c r="P70" i="40" s="1"/>
  <c r="S64" i="40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B38" i="40"/>
  <c r="K23" i="40" l="1"/>
  <c r="G23" i="40"/>
  <c r="G64" i="40" s="1"/>
  <c r="G70" i="40" s="1"/>
  <c r="C23" i="40"/>
  <c r="E23" i="40"/>
  <c r="J39" i="40"/>
  <c r="F39" i="40"/>
  <c r="D39" i="40"/>
  <c r="K47" i="40"/>
  <c r="G47" i="40"/>
  <c r="C47" i="40"/>
  <c r="I47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<sst xmlns="http://schemas.openxmlformats.org/spreadsheetml/2006/main" count="759" uniqueCount="138">
  <si>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</si>
  <si>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</si>
  <si>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</si>
  <si>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</si>
  <si>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</si>
  <si>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</si>
  <si>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</si>
  <si>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</si>
  <si>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</si>
  <si>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</si>
  <si>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</si>
  <si>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</si>
  <si>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</si>
  <si>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</si>
  <si>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</si>
  <si>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</si>
  <si>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</si>
  <si>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</si>
  <si>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</si>
  <si>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</si>
  <si>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</si>
  <si>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</si>
  <si>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</si>
  <si>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</si>
  <si>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</si>
  <si>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</si>
  <si>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</si>
  <si>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</si>
  <si>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</si>
  <si>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</si>
  <si>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</si>
  <si>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</si>
  <si>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</si>
  <si>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</si>
  <si>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</si>
  <si>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</si>
  <si>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</si>
  <si>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</si>
  <si>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</si>
  <si>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</si>
  <si>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</si>
  <si>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</si>
  <si>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</si>
  <si>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</si>
  <si>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</si>
  <si>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</si>
  <si>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</si>
  <si>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</si>
  <si>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</si>
  <si>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</si>
  <si>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</si>
  <si>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</si>
  <si>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</si>
  <si>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</si>
  <si>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</si>
  <si>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</si>
  <si>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</si>
  <si>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</si>
  <si>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</si>
  <si>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</si>
  <si>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</si>
  <si>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</si>
  <si>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</si>
  <si>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</si>
  <si>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</si>
  <si>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</si>
  <si>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</si>
  <si>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</si>
  <si>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</si>
  <si>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</si>
  <si>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</si>
  <si>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</si>
  <si>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</si>
  <si>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</si>
  <si>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</si>
  <si>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</si>
  <si>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</si>
  <si>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</si>
  <si>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</si>
  <si>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</si>
  <si>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</si>
  <si>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</si>
  <si>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</si>
  <si>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</si>
  <si>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</si>
  <si>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</si>
  <si>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</si>
  <si>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</si>
  <si>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</si>
  <si>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</si>
  <si>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</si>
  <si>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</si>
  <si>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</si>
  <si>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</si>
  <si>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</si>
  <si>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</si>
  <si>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</si>
  <si>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</si>
  <si>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</si>
  <si>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</si>
  <si>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</si>
  <si>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</si>
  <si>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</si>
  <si>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</si>
  <si>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</si>
  <si>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</si>
  <si>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</si>
  <si>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</si>
  <si>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</si>
  <si>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</si>
  <si>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</si>
  <si>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</si>
  <si>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</si>
  <si>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</si>
  <si>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</si>
  <si>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</si>
  <si>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</si>
  <si>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</si>
  <si>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</si>
  <si>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</si>
  <si>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</si>
  <si>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FONDO 25.00</t>
  </si>
  <si>
    <t>FONDO 7.00</t>
  </si>
  <si>
    <t>FONDO 51.50</t>
  </si>
  <si>
    <t>FONDO 37.00</t>
  </si>
  <si>
    <t>FONDO 13.50</t>
  </si>
  <si>
    <t>FALTANTE ES SOBRANTE EN LA CAJA DE LA NOCHE</t>
  </si>
  <si>
    <t>FONDO 43.50</t>
  </si>
  <si>
    <t>FONDO 17.10</t>
  </si>
  <si>
    <t>FONDO 28.50</t>
  </si>
  <si>
    <t>FONDO 20.50</t>
  </si>
  <si>
    <t>FONDO 49.00 FALTANTE DE 0.96$ SOBRANTE DE 100 ES DEL TURNO DE LA MAÑANA</t>
  </si>
  <si>
    <t>FONDO 109.00</t>
  </si>
  <si>
    <t>FONDO 20.10</t>
  </si>
  <si>
    <t>FONDO 10.60</t>
  </si>
  <si>
    <t>MAL REGISTRO DE PAYPAL POR DÓLAR</t>
  </si>
  <si>
    <t>Faltante de 2$</t>
  </si>
  <si>
    <t>fondo 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</si>
</sst>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50665.409999999996</v>
      </c>
      <c r="C2" s="43">
        <f>MODELO!AH12</f>
        <v>21055.55</v>
      </c>
      <c r="D2" s="43">
        <f>EXQUISITECES!AH12</f>
        <v>6630.8600000000006</v>
      </c>
      <c r="E2" s="43">
        <f>HOYADA!AH12</f>
        <v>7936.3799999999992</v>
      </c>
      <c r="F2" s="43">
        <f>FARMASTOP!AH12</f>
        <v>2448.98</v>
      </c>
      <c r="G2" s="43">
        <f>BOCAS!AH12</f>
        <v>1948.87</v>
      </c>
      <c r="H2" s="43">
        <f>LAGUNETICA!AH12</f>
        <v>10169.310000000001</v>
      </c>
      <c r="I2" s="43">
        <f>SANANTONIO!AH12</f>
        <v>0</v>
      </c>
      <c r="J2" s="43">
        <f>SUM(B2:I2)</f>
        <v>100855.35999999999</v>
      </c>
    </row>
    <row r="3" spans="1:10" x14ac:dyDescent="0.25">
      <c r="A3" s="46" t="s">
        <v>0</v>
      </c>
      <c r="B3" s="43">
        <f>AUTOMERCADO!AH15</f>
        <v>555.1</v>
      </c>
      <c r="C3" s="43">
        <f>MODELO!AH15</f>
        <v>257.89999999999998</v>
      </c>
      <c r="D3" s="43">
        <f>EXQUISITECES!AH15</f>
        <v>44.2</v>
      </c>
      <c r="E3" s="43">
        <f>HOYADA!AH15</f>
        <v>482.65</v>
      </c>
      <c r="F3" s="43">
        <f>FARMASTOP!AH15</f>
        <v>16.5</v>
      </c>
      <c r="G3" s="43">
        <f>BOCAS!AH15</f>
        <v>106.1</v>
      </c>
      <c r="H3" s="43">
        <f>LAGUNETICA!AH15</f>
        <v>697.1</v>
      </c>
      <c r="I3" s="43">
        <f>SANANTONIO!AH15</f>
        <v>0</v>
      </c>
      <c r="J3" s="43">
        <f t="shared" ref="J3:J52" si="0">SUM(B3:I3)</f>
        <v>2159.5499999999997</v>
      </c>
    </row>
    <row r="4" spans="1:10" x14ac:dyDescent="0.25">
      <c r="A4" s="73" t="s">
        <v>20</v>
      </c>
      <c r="B4" s="43">
        <f>AUTOMERCADO!AH16</f>
        <v>4447</v>
      </c>
      <c r="C4" s="43">
        <f>MODELO!AH16</f>
        <v>1888</v>
      </c>
      <c r="D4" s="43">
        <f>EXQUISITECES!AH16</f>
        <v>586</v>
      </c>
      <c r="E4" s="43">
        <f>HOYADA!AH16</f>
        <v>396</v>
      </c>
      <c r="F4" s="43">
        <f>FARMASTOP!AH16</f>
        <v>218</v>
      </c>
      <c r="G4" s="43">
        <f>BOCAS!AH16</f>
        <v>158</v>
      </c>
      <c r="H4" s="43">
        <f>LAGUNETICA!AH16</f>
        <v>871</v>
      </c>
      <c r="I4" s="43">
        <f>SANANTONIO!AH16</f>
        <v>0</v>
      </c>
      <c r="J4" s="43">
        <f t="shared" si="0"/>
        <v>8564</v>
      </c>
    </row>
    <row r="5" spans="1:10" x14ac:dyDescent="0.25">
      <c r="A5" s="46" t="s">
        <v>27</v>
      </c>
      <c r="B5" s="43">
        <f>AUTOMERCADO!AH17</f>
        <v>20144.910000000003</v>
      </c>
      <c r="C5" s="43">
        <f>MODELO!AH17</f>
        <v>8552.6400000000012</v>
      </c>
      <c r="D5" s="43">
        <f>EXQUISITECES!AH17</f>
        <v>2654.5800000000004</v>
      </c>
      <c r="E5" s="43">
        <f>HOYADA!AH17</f>
        <v>1793.88</v>
      </c>
      <c r="F5" s="43">
        <f>FARMASTOP!AH17</f>
        <v>987.54000000000008</v>
      </c>
      <c r="G5" s="43">
        <f>BOCAS!AH17</f>
        <v>725.21999999999991</v>
      </c>
      <c r="H5" s="43">
        <f>LAGUNETICA!AH17</f>
        <v>3945.63</v>
      </c>
      <c r="I5" s="43">
        <f>SANANTONIO!AH17</f>
        <v>0</v>
      </c>
      <c r="J5" s="43">
        <f t="shared" si="0"/>
        <v>38804.400000000001</v>
      </c>
    </row>
    <row r="6" spans="1:10" x14ac:dyDescent="0.25">
      <c r="A6" s="73" t="s">
        <v>23</v>
      </c>
      <c r="B6" s="43">
        <f>AUTOMERCADO!AH18</f>
        <v>11</v>
      </c>
      <c r="C6" s="43">
        <f>MODELO!AH18</f>
        <v>29</v>
      </c>
      <c r="D6" s="43">
        <f>EXQUISITECES!AH18</f>
        <v>5</v>
      </c>
      <c r="E6" s="43">
        <f>HOYADA!AH18</f>
        <v>0</v>
      </c>
      <c r="F6" s="43">
        <f>FARMASTOP!AH18</f>
        <v>46</v>
      </c>
      <c r="G6" s="43">
        <f>BOCAS!AH18</f>
        <v>0</v>
      </c>
      <c r="H6" s="43">
        <f>LAGUNETICA!AH18</f>
        <v>4</v>
      </c>
      <c r="I6" s="43">
        <f>SANANTONIO!AH18</f>
        <v>0</v>
      </c>
      <c r="J6" s="43">
        <f t="shared" si="0"/>
        <v>95</v>
      </c>
    </row>
    <row r="7" spans="1:10" x14ac:dyDescent="0.25">
      <c r="A7" s="46" t="s">
        <v>27</v>
      </c>
      <c r="B7" s="43">
        <f>AUTOMERCADO!AH19</f>
        <v>50.05</v>
      </c>
      <c r="C7" s="43">
        <f>MODELO!AH19</f>
        <v>131.94999999999999</v>
      </c>
      <c r="D7" s="43">
        <f>EXQUISITECES!AH19</f>
        <v>22.75</v>
      </c>
      <c r="E7" s="43">
        <f>HOYADA!AH19</f>
        <v>0</v>
      </c>
      <c r="F7" s="43">
        <f>FARMASTOP!AH19</f>
        <v>209.29999999999998</v>
      </c>
      <c r="G7" s="43">
        <f>BOCAS!AH19</f>
        <v>0</v>
      </c>
      <c r="H7" s="43">
        <f>LAGUNETICA!AH19</f>
        <v>18.2</v>
      </c>
      <c r="I7" s="43">
        <f>SANANTONIO!AH19</f>
        <v>0</v>
      </c>
      <c r="J7" s="43">
        <f t="shared" si="0"/>
        <v>432.24999999999994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4458</v>
      </c>
      <c r="C10" s="43">
        <f>MODELO!AH22</f>
        <v>1917</v>
      </c>
      <c r="D10" s="43">
        <f>EXQUISITECES!AH22</f>
        <v>591</v>
      </c>
      <c r="E10" s="43">
        <f>HOYADA!AH22</f>
        <v>396</v>
      </c>
      <c r="F10" s="43">
        <f>FARMASTOP!AH22</f>
        <v>264</v>
      </c>
      <c r="G10" s="43">
        <f>BOCAS!AH22</f>
        <v>158</v>
      </c>
      <c r="H10" s="43">
        <f>LAGUNETICA!AH22</f>
        <v>875</v>
      </c>
      <c r="I10" s="43">
        <f>SANANTONIO!AH22</f>
        <v>0</v>
      </c>
      <c r="J10" s="43">
        <f t="shared" si="0"/>
        <v>8659</v>
      </c>
    </row>
    <row r="11" spans="1:10" x14ac:dyDescent="0.25">
      <c r="A11" s="48" t="s">
        <v>26</v>
      </c>
      <c r="B11" s="43">
        <f>AUTOMERCADO!AH23</f>
        <v>20194.960000000003</v>
      </c>
      <c r="C11" s="43">
        <f>MODELO!AH23</f>
        <v>8684.590000000002</v>
      </c>
      <c r="D11" s="43">
        <f>EXQUISITECES!AH23</f>
        <v>2677.3300000000004</v>
      </c>
      <c r="E11" s="43">
        <f>HOYADA!AH23</f>
        <v>1793.88</v>
      </c>
      <c r="F11" s="43">
        <f>FARMASTOP!AH23</f>
        <v>1196.8400000000001</v>
      </c>
      <c r="G11" s="43">
        <f>BOCAS!AH23</f>
        <v>725.21999999999991</v>
      </c>
      <c r="H11" s="43">
        <f>LAGUNETICA!AH23</f>
        <v>3963.83</v>
      </c>
      <c r="I11" s="43">
        <f>SANANTONIO!AH23</f>
        <v>0</v>
      </c>
      <c r="J11" s="43">
        <f t="shared" si="0"/>
        <v>39236.650000000009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551.28</v>
      </c>
      <c r="C20" s="43">
        <f>MODELO!AH32</f>
        <v>34.869999999999997</v>
      </c>
      <c r="D20" s="43">
        <f>EXQUISITECES!AH32</f>
        <v>8.1</v>
      </c>
      <c r="E20" s="43">
        <f>HOYADA!AH32</f>
        <v>36.28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630.53</v>
      </c>
    </row>
    <row r="21" spans="1:10" x14ac:dyDescent="0.25">
      <c r="A21" s="46" t="s">
        <v>35</v>
      </c>
      <c r="B21" s="43">
        <f>AUTOMERCADO!AH33</f>
        <v>2497.2984000000001</v>
      </c>
      <c r="C21" s="43">
        <f>MODELO!AH33</f>
        <v>157.96110000000002</v>
      </c>
      <c r="D21" s="43">
        <f>EXQUISITECES!AH33</f>
        <v>36.692999999999998</v>
      </c>
      <c r="E21" s="43">
        <f>HOYADA!AH33</f>
        <v>164.34840000000003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2856.3009000000002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551.28</v>
      </c>
      <c r="C26" s="43">
        <f>MODELO!AH38</f>
        <v>34.869999999999997</v>
      </c>
      <c r="D26" s="43">
        <f>EXQUISITECES!AH38</f>
        <v>8.1</v>
      </c>
      <c r="E26" s="43">
        <f>HOYADA!AH38</f>
        <v>36.28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630.53</v>
      </c>
    </row>
    <row r="27" spans="1:10" x14ac:dyDescent="0.25">
      <c r="A27" s="48" t="s">
        <v>42</v>
      </c>
      <c r="B27" s="43">
        <f>AUTOMERCADO!AH39</f>
        <v>2497.2984000000001</v>
      </c>
      <c r="C27" s="43">
        <f>MODELO!AH39</f>
        <v>157.96110000000002</v>
      </c>
      <c r="D27" s="43">
        <f>EXQUISITECES!AH39</f>
        <v>36.692999999999998</v>
      </c>
      <c r="E27" s="43">
        <f>HOYADA!AH39</f>
        <v>164.34840000000003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2856.3009000000002</v>
      </c>
    </row>
    <row r="28" spans="1:10" x14ac:dyDescent="0.25">
      <c r="A28" s="46" t="s">
        <v>43</v>
      </c>
      <c r="B28" s="43">
        <f>AUTOMERCADO!AH40</f>
        <v>287.77</v>
      </c>
      <c r="C28" s="43">
        <f>MODELO!AH40</f>
        <v>0</v>
      </c>
      <c r="D28" s="43">
        <f>EXQUISITECES!AH40</f>
        <v>0</v>
      </c>
      <c r="E28" s="43">
        <f>HOYADA!AH40</f>
        <v>4.8899999999999997</v>
      </c>
      <c r="F28" s="43">
        <f>FARMASTOP!AH40</f>
        <v>0</v>
      </c>
      <c r="G28" s="43">
        <f>BOCAS!AH40</f>
        <v>0</v>
      </c>
      <c r="H28" s="43">
        <f>LAGUNETICA!AH40</f>
        <v>5.54</v>
      </c>
      <c r="I28" s="43">
        <f>SANANTONIO!AH40</f>
        <v>0</v>
      </c>
      <c r="J28" s="43">
        <f t="shared" si="0"/>
        <v>298.2</v>
      </c>
    </row>
    <row r="29" spans="1:10" x14ac:dyDescent="0.25">
      <c r="A29" s="46" t="s">
        <v>44</v>
      </c>
      <c r="B29" s="43">
        <f>AUTOMERCADO!AH41</f>
        <v>1303.5980999999999</v>
      </c>
      <c r="C29" s="43">
        <f>MODELO!AH41</f>
        <v>0</v>
      </c>
      <c r="D29" s="43">
        <f>EXQUISITECES!AH41</f>
        <v>0</v>
      </c>
      <c r="E29" s="43">
        <f>HOYADA!AH41</f>
        <v>22.151699999999998</v>
      </c>
      <c r="F29" s="43">
        <f>FARMASTOP!AH41</f>
        <v>0</v>
      </c>
      <c r="G29" s="43">
        <f>BOCAS!AH41</f>
        <v>0</v>
      </c>
      <c r="H29" s="43">
        <f>LAGUNETICA!AH41</f>
        <v>25.096200000000003</v>
      </c>
      <c r="I29" s="43">
        <f>SANANTONIO!AH41</f>
        <v>0</v>
      </c>
      <c r="J29" s="43">
        <f t="shared" si="0"/>
        <v>1350.8459999999998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287.77</v>
      </c>
      <c r="C34" s="43">
        <f>MODELO!AH46</f>
        <v>0</v>
      </c>
      <c r="D34" s="43">
        <f>EXQUISITECES!AH46</f>
        <v>0</v>
      </c>
      <c r="E34" s="43">
        <f>HOYADA!AH46</f>
        <v>4.8899999999999997</v>
      </c>
      <c r="F34" s="43">
        <f>FARMASTOP!AH46</f>
        <v>0</v>
      </c>
      <c r="G34" s="43">
        <f>BOCAS!AH46</f>
        <v>0</v>
      </c>
      <c r="H34" s="43">
        <f>LAGUNETICA!AH46</f>
        <v>5.54</v>
      </c>
      <c r="I34" s="43">
        <f>SANANTONIO!AH46</f>
        <v>0</v>
      </c>
      <c r="J34" s="43">
        <f t="shared" si="0"/>
        <v>298.2</v>
      </c>
    </row>
    <row r="35" spans="1:10" x14ac:dyDescent="0.25">
      <c r="A35" s="48" t="s">
        <v>48</v>
      </c>
      <c r="B35" s="43">
        <f>AUTOMERCADO!AH47</f>
        <v>1303.5980999999999</v>
      </c>
      <c r="C35" s="43">
        <f>MODELO!AH47</f>
        <v>0</v>
      </c>
      <c r="D35" s="43">
        <f>EXQUISITECES!AH47</f>
        <v>0</v>
      </c>
      <c r="E35" s="43">
        <f>HOYADA!AH47</f>
        <v>22.151699999999998</v>
      </c>
      <c r="F35" s="43">
        <f>FARMASTOP!AH47</f>
        <v>0</v>
      </c>
      <c r="G35" s="43">
        <f>BOCAS!AH47</f>
        <v>0</v>
      </c>
      <c r="H35" s="43">
        <f>LAGUNETICA!AH47</f>
        <v>25.096200000000003</v>
      </c>
      <c r="I35" s="43">
        <f>SANANTONIO!AH47</f>
        <v>0</v>
      </c>
      <c r="J35" s="43">
        <f t="shared" si="0"/>
        <v>1350.8459999999998</v>
      </c>
    </row>
    <row r="36" spans="1:10" x14ac:dyDescent="0.25">
      <c r="A36" s="46" t="s">
        <v>49</v>
      </c>
      <c r="B36" s="43">
        <f>AUTOMERCADO!AH48</f>
        <v>870.13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870.13</v>
      </c>
    </row>
    <row r="37" spans="1:10" x14ac:dyDescent="0.25">
      <c r="A37" s="74" t="s">
        <v>14</v>
      </c>
      <c r="B37" s="43">
        <f>AUTOMERCADO!AH49</f>
        <v>18751.750000000004</v>
      </c>
      <c r="C37" s="43">
        <f>MODELO!AH49</f>
        <v>9082.5700000000015</v>
      </c>
      <c r="D37" s="43">
        <f>EXQUISITECES!AH49</f>
        <v>2817.18</v>
      </c>
      <c r="E37" s="43">
        <f>HOYADA!AH49</f>
        <v>2594</v>
      </c>
      <c r="F37" s="43">
        <f>FARMASTOP!AH49</f>
        <v>1114.8800000000001</v>
      </c>
      <c r="G37" s="43">
        <f>BOCAS!AH49</f>
        <v>939.7</v>
      </c>
      <c r="H37" s="43">
        <f>LAGUNETICA!AH49</f>
        <v>1755.18</v>
      </c>
      <c r="I37" s="43">
        <f>SANANTONIO!AH49</f>
        <v>0</v>
      </c>
      <c r="J37" s="43">
        <f t="shared" si="0"/>
        <v>37055.26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2494.67</v>
      </c>
      <c r="I40" s="43">
        <f>SANANTONIO!AH52</f>
        <v>0</v>
      </c>
      <c r="J40" s="43">
        <f t="shared" si="0"/>
        <v>2494.67</v>
      </c>
    </row>
    <row r="41" spans="1:10" x14ac:dyDescent="0.25">
      <c r="A41" s="74" t="s">
        <v>18</v>
      </c>
      <c r="B41" s="43">
        <f>AUTOMERCADO!AH53</f>
        <v>4062.6800000000007</v>
      </c>
      <c r="C41" s="43">
        <f>MODELO!AH53</f>
        <v>2646.6899999999996</v>
      </c>
      <c r="D41" s="43">
        <f>EXQUISITECES!AH53</f>
        <v>1045.0600000000002</v>
      </c>
      <c r="E41" s="43">
        <f>HOYADA!AH53</f>
        <v>2803.05</v>
      </c>
      <c r="F41" s="43">
        <f>FARMASTOP!AH53</f>
        <v>83.32</v>
      </c>
      <c r="G41" s="43">
        <f>BOCAS!AH53</f>
        <v>112.5</v>
      </c>
      <c r="H41" s="43">
        <f>LAGUNETICA!AH53</f>
        <v>1189.4000000000001</v>
      </c>
      <c r="I41" s="43">
        <f>SANANTONIO!AH53</f>
        <v>0</v>
      </c>
      <c r="J41" s="43">
        <f t="shared" si="0"/>
        <v>11942.7</v>
      </c>
    </row>
    <row r="42" spans="1:10" x14ac:dyDescent="0.25">
      <c r="A42" s="74" t="s">
        <v>114</v>
      </c>
      <c r="B42" s="43">
        <f>AUTOMERCADO!AH54</f>
        <v>29.04</v>
      </c>
      <c r="C42" s="43">
        <f>MODELO!AH54</f>
        <v>0</v>
      </c>
      <c r="D42" s="43">
        <f>EXQUISITECES!AH54</f>
        <v>11.05</v>
      </c>
      <c r="E42" s="43">
        <f>HOYADA!AH54</f>
        <v>0</v>
      </c>
      <c r="F42" s="43">
        <f>FARMASTOP!AH54</f>
        <v>70.319999999999993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110.41</v>
      </c>
    </row>
    <row r="43" spans="1:10" x14ac:dyDescent="0.25">
      <c r="A43" s="74" t="s">
        <v>52</v>
      </c>
      <c r="B43" s="43">
        <f>AUTOMERCADO!AH55</f>
        <v>2696.8399999999997</v>
      </c>
      <c r="C43" s="43">
        <f>MODELO!AH55</f>
        <v>455.18</v>
      </c>
      <c r="D43" s="43">
        <f>EXQUISITECES!AH55</f>
        <v>55.43</v>
      </c>
      <c r="E43" s="43">
        <f>HOYADA!AH55</f>
        <v>78.61999999999999</v>
      </c>
      <c r="F43" s="43">
        <f>FARMASTOP!AH55</f>
        <v>35.33</v>
      </c>
      <c r="G43" s="43">
        <f>BOCAS!AH55</f>
        <v>67.510000000000005</v>
      </c>
      <c r="H43" s="43">
        <f>LAGUNETICA!AH55</f>
        <v>71.92</v>
      </c>
      <c r="I43" s="43">
        <f>SANANTONIO!AH55</f>
        <v>0</v>
      </c>
      <c r="J43" s="43">
        <f t="shared" si="0"/>
        <v>3460.8299999999995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50961.396500000003</v>
      </c>
      <c r="C52" s="75">
        <f>MODELO!AH64</f>
        <v>21284.891100000001</v>
      </c>
      <c r="D52" s="75">
        <f>EXQUISITECES!AH64</f>
        <v>6686.9429999999993</v>
      </c>
      <c r="E52" s="75">
        <f>HOYADA!AH64</f>
        <v>7938.7001</v>
      </c>
      <c r="F52" s="75">
        <f>FARMASTOP!AH64</f>
        <v>2517.1899999999996</v>
      </c>
      <c r="G52" s="75">
        <f>BOCAS!AH64</f>
        <v>1951.0300000000002</v>
      </c>
      <c r="H52" s="75">
        <f>LAGUNETICA!AH64</f>
        <v>10197.196199999998</v>
      </c>
      <c r="I52" s="75">
        <f>SANANTONIO!AH64</f>
        <v>0</v>
      </c>
      <c r="J52" s="75">
        <f t="shared" si="0"/>
        <v>101537.3469</v>
      </c>
    </row>
    <row r="53" spans="1:10" x14ac:dyDescent="0.25">
      <c r="A53" s="56" t="s">
        <v>3</v>
      </c>
      <c r="B53" s="43">
        <f>B2</f>
        <v>50665.409999999996</v>
      </c>
      <c r="C53" s="43">
        <f t="shared" ref="C53:I53" si="1">C2</f>
        <v>21055.55</v>
      </c>
      <c r="D53" s="43">
        <f t="shared" si="1"/>
        <v>6630.8600000000006</v>
      </c>
      <c r="E53" s="43">
        <f t="shared" si="1"/>
        <v>7936.3799999999992</v>
      </c>
      <c r="F53" s="43">
        <f t="shared" si="1"/>
        <v>2448.98</v>
      </c>
      <c r="G53" s="43">
        <f t="shared" si="1"/>
        <v>1948.87</v>
      </c>
      <c r="H53" s="43">
        <f t="shared" si="1"/>
        <v>10169.310000000001</v>
      </c>
      <c r="I53" s="43">
        <f t="shared" si="1"/>
        <v>0</v>
      </c>
      <c r="J53" s="43">
        <f>J2</f>
        <v>100855.35999999999</v>
      </c>
    </row>
    <row r="54" spans="1:10" x14ac:dyDescent="0.25">
      <c r="A54" s="58" t="s">
        <v>95</v>
      </c>
      <c r="B54" s="43">
        <f>+B52-B53</f>
        <v>295.98650000000634</v>
      </c>
      <c r="C54" s="43">
        <f t="shared" ref="C54:I54" si="2">+C52-C53</f>
        <v>229.34110000000146</v>
      </c>
      <c r="D54" s="43">
        <f t="shared" si="2"/>
        <v>56.082999999998719</v>
      </c>
      <c r="E54" s="43">
        <f t="shared" si="2"/>
        <v>2.3201000000008207</v>
      </c>
      <c r="F54" s="43">
        <f t="shared" si="2"/>
        <v>68.209999999999582</v>
      </c>
      <c r="G54" s="43">
        <f t="shared" si="2"/>
        <v>2.1600000000003092</v>
      </c>
      <c r="H54" s="43">
        <f t="shared" si="2"/>
        <v>27.886199999997189</v>
      </c>
      <c r="I54" s="43">
        <f t="shared" si="2"/>
        <v>0</v>
      </c>
      <c r="J54" s="43">
        <f>+J52-J53</f>
        <v>681.98690000001807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N41" sqref="N4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61</v>
      </c>
      <c r="F11" s="5" t="s">
        <v>65</v>
      </c>
      <c r="G11" s="5" t="s">
        <v>69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76</v>
      </c>
      <c r="R11" s="5" t="s">
        <v>79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4588.83</v>
      </c>
      <c r="C12" s="26">
        <v>989.23</v>
      </c>
      <c r="D12" s="26">
        <v>2819.79</v>
      </c>
      <c r="E12" s="26">
        <v>3715.51</v>
      </c>
      <c r="F12" s="26">
        <v>2954.79</v>
      </c>
      <c r="G12" s="26">
        <v>3631.01</v>
      </c>
      <c r="H12" s="26">
        <v>47.83</v>
      </c>
      <c r="I12" s="26">
        <v>3124.18</v>
      </c>
      <c r="J12" s="26">
        <v>2055.5700000000002</v>
      </c>
      <c r="K12" s="26">
        <v>4130.0600000000004</v>
      </c>
      <c r="L12" s="26">
        <v>5299.97</v>
      </c>
      <c r="M12" s="26">
        <v>6451.89</v>
      </c>
      <c r="N12" s="26">
        <v>4490.1000000000004</v>
      </c>
      <c r="O12" s="26">
        <v>4047.77</v>
      </c>
      <c r="P12" s="26">
        <v>925.58</v>
      </c>
      <c r="Q12" s="26">
        <v>833.57</v>
      </c>
      <c r="R12" s="26">
        <v>559.73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50665.409999999996</v>
      </c>
      <c r="AI12" s="26">
        <v>50665.38</v>
      </c>
      <c r="AJ12" s="69">
        <f>+AI12-AH12</f>
        <v>-2.9999999998835847E-2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92.2</v>
      </c>
      <c r="C15" s="23">
        <v>7.7</v>
      </c>
      <c r="D15" s="23">
        <v>94</v>
      </c>
      <c r="E15" s="23"/>
      <c r="F15" s="23">
        <v>15</v>
      </c>
      <c r="G15" s="23">
        <v>29.7</v>
      </c>
      <c r="H15" s="23"/>
      <c r="I15" s="23">
        <v>100</v>
      </c>
      <c r="J15" s="23">
        <v>9</v>
      </c>
      <c r="K15" s="23">
        <v>27</v>
      </c>
      <c r="L15" s="23"/>
      <c r="M15" s="23">
        <v>139</v>
      </c>
      <c r="N15" s="23"/>
      <c r="O15" s="23">
        <v>7</v>
      </c>
      <c r="P15" s="23">
        <v>26.5</v>
      </c>
      <c r="Q15" s="23"/>
      <c r="R15" s="23">
        <v>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555.1</v>
      </c>
    </row>
    <row r="16" spans="1:36" s="32" customFormat="1" x14ac:dyDescent="0.25">
      <c r="A16" s="30" t="s">
        <v>20</v>
      </c>
      <c r="B16" s="31">
        <v>280</v>
      </c>
      <c r="C16" s="31">
        <v>62</v>
      </c>
      <c r="D16" s="31">
        <v>174</v>
      </c>
      <c r="E16" s="31">
        <v>337</v>
      </c>
      <c r="F16" s="31">
        <v>201</v>
      </c>
      <c r="G16" s="31">
        <v>337</v>
      </c>
      <c r="H16" s="31">
        <v>8</v>
      </c>
      <c r="I16" s="31">
        <v>151</v>
      </c>
      <c r="J16" s="31">
        <v>159</v>
      </c>
      <c r="K16" s="31">
        <v>356</v>
      </c>
      <c r="L16" s="31">
        <v>593</v>
      </c>
      <c r="M16" s="31">
        <v>554</v>
      </c>
      <c r="N16" s="31">
        <v>624</v>
      </c>
      <c r="O16" s="31">
        <v>385</v>
      </c>
      <c r="P16" s="31">
        <v>86</v>
      </c>
      <c r="Q16" s="31">
        <v>107</v>
      </c>
      <c r="R16" s="31">
        <v>33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4447</v>
      </c>
      <c r="AJ16" s="70"/>
    </row>
    <row r="17" spans="1:36" s="47" customFormat="1" x14ac:dyDescent="0.25">
      <c r="A17" s="46" t="s">
        <v>27</v>
      </c>
      <c r="B17" s="22">
        <f>B16*$B$8</f>
        <v>1268.4000000000001</v>
      </c>
      <c r="C17" s="22">
        <f>C16*$B$8</f>
        <v>280.86</v>
      </c>
      <c r="D17" s="22">
        <f t="shared" ref="D17:L17" si="2">D16*$B$8</f>
        <v>788.22</v>
      </c>
      <c r="E17" s="22">
        <f t="shared" si="2"/>
        <v>1526.6100000000001</v>
      </c>
      <c r="F17" s="22">
        <f t="shared" si="2"/>
        <v>910.53000000000009</v>
      </c>
      <c r="G17" s="22">
        <f t="shared" si="2"/>
        <v>1526.6100000000001</v>
      </c>
      <c r="H17" s="22">
        <f t="shared" si="2"/>
        <v>36.24</v>
      </c>
      <c r="I17" s="22">
        <f t="shared" si="2"/>
        <v>684.03000000000009</v>
      </c>
      <c r="J17" s="22">
        <f t="shared" si="2"/>
        <v>720.2700000000001</v>
      </c>
      <c r="K17" s="22">
        <f t="shared" si="2"/>
        <v>1612.68</v>
      </c>
      <c r="L17" s="22">
        <f t="shared" si="2"/>
        <v>2686.29</v>
      </c>
      <c r="M17" s="22">
        <f t="shared" ref="M17:R17" si="3">M16*$B$8</f>
        <v>2509.6200000000003</v>
      </c>
      <c r="N17" s="22">
        <f t="shared" si="3"/>
        <v>2826.7200000000003</v>
      </c>
      <c r="O17" s="22">
        <f t="shared" si="3"/>
        <v>1744.0500000000002</v>
      </c>
      <c r="P17" s="22">
        <f t="shared" si="3"/>
        <v>389.58000000000004</v>
      </c>
      <c r="Q17" s="22">
        <f t="shared" si="3"/>
        <v>484.71000000000004</v>
      </c>
      <c r="R17" s="22">
        <f t="shared" si="3"/>
        <v>149.49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20144.910000000003</v>
      </c>
    </row>
    <row r="18" spans="1:36" s="32" customFormat="1" x14ac:dyDescent="0.25">
      <c r="A18" s="30" t="s">
        <v>23</v>
      </c>
      <c r="B18" s="33">
        <v>11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</v>
      </c>
      <c r="AJ18" s="70"/>
    </row>
    <row r="19" spans="1:36" s="47" customFormat="1" x14ac:dyDescent="0.25">
      <c r="A19" s="46" t="s">
        <v>27</v>
      </c>
      <c r="B19" s="22">
        <f>B18*$B$9</f>
        <v>50.05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50.05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291</v>
      </c>
      <c r="C22" s="20">
        <f t="shared" ref="C22:L22" si="11">+C16+C18+C20</f>
        <v>62</v>
      </c>
      <c r="D22" s="20">
        <f t="shared" si="11"/>
        <v>174</v>
      </c>
      <c r="E22" s="20">
        <f t="shared" si="11"/>
        <v>337</v>
      </c>
      <c r="F22" s="20">
        <f t="shared" si="11"/>
        <v>201</v>
      </c>
      <c r="G22" s="20">
        <f t="shared" si="11"/>
        <v>337</v>
      </c>
      <c r="H22" s="20">
        <f t="shared" si="11"/>
        <v>8</v>
      </c>
      <c r="I22" s="20">
        <f t="shared" si="11"/>
        <v>151</v>
      </c>
      <c r="J22" s="20">
        <f t="shared" si="11"/>
        <v>159</v>
      </c>
      <c r="K22" s="20">
        <f t="shared" si="11"/>
        <v>356</v>
      </c>
      <c r="L22" s="20">
        <f t="shared" si="11"/>
        <v>593</v>
      </c>
      <c r="M22" s="20">
        <f t="shared" ref="M22:S22" si="12">+M16+M18+M20</f>
        <v>554</v>
      </c>
      <c r="N22" s="20">
        <f t="shared" si="12"/>
        <v>624</v>
      </c>
      <c r="O22" s="20">
        <f t="shared" si="12"/>
        <v>385</v>
      </c>
      <c r="P22" s="20">
        <f t="shared" si="12"/>
        <v>86</v>
      </c>
      <c r="Q22" s="20">
        <f t="shared" si="12"/>
        <v>107</v>
      </c>
      <c r="R22" s="20">
        <f t="shared" si="12"/>
        <v>33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4458</v>
      </c>
    </row>
    <row r="23" spans="1:36" s="47" customFormat="1" x14ac:dyDescent="0.25">
      <c r="A23" s="48" t="s">
        <v>26</v>
      </c>
      <c r="B23" s="19">
        <f>+B17+B19+B21</f>
        <v>1318.45</v>
      </c>
      <c r="C23" s="19">
        <f t="shared" ref="C23:L23" si="14">+C17+C19+C21</f>
        <v>280.86</v>
      </c>
      <c r="D23" s="19">
        <f t="shared" si="14"/>
        <v>788.22</v>
      </c>
      <c r="E23" s="19">
        <f t="shared" si="14"/>
        <v>1526.6100000000001</v>
      </c>
      <c r="F23" s="19">
        <f t="shared" si="14"/>
        <v>910.53000000000009</v>
      </c>
      <c r="G23" s="19">
        <f t="shared" si="14"/>
        <v>1526.6100000000001</v>
      </c>
      <c r="H23" s="19">
        <f t="shared" si="14"/>
        <v>36.24</v>
      </c>
      <c r="I23" s="19">
        <f t="shared" si="14"/>
        <v>684.03000000000009</v>
      </c>
      <c r="J23" s="19">
        <f t="shared" si="14"/>
        <v>720.2700000000001</v>
      </c>
      <c r="K23" s="19">
        <f t="shared" si="14"/>
        <v>1612.68</v>
      </c>
      <c r="L23" s="19">
        <f t="shared" si="14"/>
        <v>2686.29</v>
      </c>
      <c r="M23" s="19">
        <f t="shared" ref="M23:S23" si="15">+M17+M19+M21</f>
        <v>2509.6200000000003</v>
      </c>
      <c r="N23" s="19">
        <f t="shared" si="15"/>
        <v>2826.7200000000003</v>
      </c>
      <c r="O23" s="19">
        <f t="shared" si="15"/>
        <v>1744.0500000000002</v>
      </c>
      <c r="P23" s="19">
        <f t="shared" si="15"/>
        <v>389.58000000000004</v>
      </c>
      <c r="Q23" s="19">
        <f t="shared" si="15"/>
        <v>484.71000000000004</v>
      </c>
      <c r="R23" s="19">
        <f t="shared" si="15"/>
        <v>149.49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20194.960000000003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160.12</v>
      </c>
      <c r="C32" s="36"/>
      <c r="D32" s="36"/>
      <c r="E32" s="36"/>
      <c r="F32" s="36"/>
      <c r="G32" s="36">
        <v>57.64</v>
      </c>
      <c r="H32" s="36"/>
      <c r="I32" s="36">
        <v>186</v>
      </c>
      <c r="J32" s="36">
        <v>60</v>
      </c>
      <c r="K32" s="36"/>
      <c r="L32" s="36"/>
      <c r="M32" s="37">
        <v>14.89</v>
      </c>
      <c r="N32" s="37">
        <v>42.63</v>
      </c>
      <c r="O32" s="37">
        <v>30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551.28</v>
      </c>
    </row>
    <row r="33" spans="1:34" s="47" customFormat="1" x14ac:dyDescent="0.25">
      <c r="A33" s="46" t="s">
        <v>35</v>
      </c>
      <c r="B33" s="22">
        <f>B32*$B$8</f>
        <v>725.34360000000004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261.10920000000004</v>
      </c>
      <c r="H33" s="22">
        <f t="shared" si="30"/>
        <v>0</v>
      </c>
      <c r="I33" s="22">
        <f t="shared" si="30"/>
        <v>842.58</v>
      </c>
      <c r="J33" s="22">
        <f t="shared" si="30"/>
        <v>271.8</v>
      </c>
      <c r="K33" s="22">
        <f t="shared" si="30"/>
        <v>0</v>
      </c>
      <c r="L33" s="22">
        <f t="shared" si="30"/>
        <v>0</v>
      </c>
      <c r="M33" s="22">
        <f t="shared" ref="M33:R33" si="31">M32*$B$8</f>
        <v>67.451700000000002</v>
      </c>
      <c r="N33" s="22">
        <f t="shared" si="31"/>
        <v>193.11390000000003</v>
      </c>
      <c r="O33" s="22">
        <f t="shared" si="31"/>
        <v>135.9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2497.2984000000001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160.12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57.64</v>
      </c>
      <c r="H38" s="20">
        <f t="shared" si="39"/>
        <v>0</v>
      </c>
      <c r="I38" s="20">
        <f t="shared" si="39"/>
        <v>186</v>
      </c>
      <c r="J38" s="20">
        <f t="shared" si="39"/>
        <v>60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14.89</v>
      </c>
      <c r="N38" s="20">
        <f t="shared" si="40"/>
        <v>42.63</v>
      </c>
      <c r="O38" s="20">
        <f t="shared" si="40"/>
        <v>30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551.28</v>
      </c>
    </row>
    <row r="39" spans="1:34" s="47" customFormat="1" x14ac:dyDescent="0.25">
      <c r="A39" s="48" t="s">
        <v>42</v>
      </c>
      <c r="B39" s="19">
        <f>+B33+B35+B37</f>
        <v>725.34360000000004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261.10920000000004</v>
      </c>
      <c r="H39" s="19">
        <f t="shared" si="42"/>
        <v>0</v>
      </c>
      <c r="I39" s="19">
        <f t="shared" si="42"/>
        <v>842.58</v>
      </c>
      <c r="J39" s="19">
        <f t="shared" si="42"/>
        <v>271.8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67.451700000000002</v>
      </c>
      <c r="N39" s="19">
        <f t="shared" si="43"/>
        <v>193.11390000000003</v>
      </c>
      <c r="O39" s="19">
        <f t="shared" si="43"/>
        <v>135.9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2497.2984000000001</v>
      </c>
    </row>
    <row r="40" spans="1:34" x14ac:dyDescent="0.25">
      <c r="A40" s="13" t="s">
        <v>43</v>
      </c>
      <c r="B40" s="36">
        <v>13.81</v>
      </c>
      <c r="C40" s="36"/>
      <c r="D40" s="36"/>
      <c r="E40" s="36">
        <v>32.119999999999997</v>
      </c>
      <c r="F40" s="36">
        <v>50.38</v>
      </c>
      <c r="G40" s="36">
        <v>4.43</v>
      </c>
      <c r="H40" s="36"/>
      <c r="I40" s="36">
        <v>13.89</v>
      </c>
      <c r="J40" s="36">
        <v>70.650000000000006</v>
      </c>
      <c r="K40" s="36">
        <v>94.7</v>
      </c>
      <c r="L40" s="36"/>
      <c r="M40" s="36"/>
      <c r="N40" s="36">
        <v>0</v>
      </c>
      <c r="O40" s="36"/>
      <c r="P40" s="36">
        <v>2.21</v>
      </c>
      <c r="Q40" s="36"/>
      <c r="R40" s="36">
        <v>5.58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287.77</v>
      </c>
    </row>
    <row r="41" spans="1:34" s="47" customFormat="1" x14ac:dyDescent="0.25">
      <c r="A41" s="46" t="s">
        <v>44</v>
      </c>
      <c r="B41" s="22">
        <f>B40*$B$8</f>
        <v>62.559300000000007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145.50360000000001</v>
      </c>
      <c r="F41" s="22">
        <f t="shared" si="45"/>
        <v>228.22140000000002</v>
      </c>
      <c r="G41" s="22">
        <f t="shared" si="45"/>
        <v>20.067899999999998</v>
      </c>
      <c r="H41" s="22">
        <f t="shared" si="45"/>
        <v>0</v>
      </c>
      <c r="I41" s="22">
        <f t="shared" si="45"/>
        <v>62.921700000000008</v>
      </c>
      <c r="J41" s="22">
        <f t="shared" si="45"/>
        <v>320.04450000000003</v>
      </c>
      <c r="K41" s="22">
        <f t="shared" si="45"/>
        <v>428.99100000000004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10.0113</v>
      </c>
      <c r="Q41" s="22">
        <f t="shared" si="46"/>
        <v>0</v>
      </c>
      <c r="R41" s="22">
        <f t="shared" si="46"/>
        <v>25.2774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1303.5980999999999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13.81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32.119999999999997</v>
      </c>
      <c r="F46" s="20">
        <f t="shared" si="54"/>
        <v>50.38</v>
      </c>
      <c r="G46" s="20">
        <f t="shared" si="54"/>
        <v>4.43</v>
      </c>
      <c r="H46" s="20">
        <f t="shared" si="54"/>
        <v>0</v>
      </c>
      <c r="I46" s="20">
        <f t="shared" si="54"/>
        <v>13.89</v>
      </c>
      <c r="J46" s="20">
        <f t="shared" si="54"/>
        <v>70.650000000000006</v>
      </c>
      <c r="K46" s="20">
        <f t="shared" si="54"/>
        <v>94.7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2.21</v>
      </c>
      <c r="Q46" s="20">
        <f t="shared" si="55"/>
        <v>0</v>
      </c>
      <c r="R46" s="20">
        <f t="shared" si="55"/>
        <v>5.58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287.77</v>
      </c>
    </row>
    <row r="47" spans="1:34" s="47" customFormat="1" x14ac:dyDescent="0.25">
      <c r="A47" s="48" t="s">
        <v>48</v>
      </c>
      <c r="B47" s="19">
        <f>+B41+B43+B45</f>
        <v>62.559300000000007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145.50360000000001</v>
      </c>
      <c r="F47" s="19">
        <f t="shared" si="57"/>
        <v>228.22140000000002</v>
      </c>
      <c r="G47" s="19">
        <f t="shared" si="57"/>
        <v>20.067899999999998</v>
      </c>
      <c r="H47" s="19">
        <f t="shared" si="57"/>
        <v>0</v>
      </c>
      <c r="I47" s="19">
        <f t="shared" si="57"/>
        <v>62.921700000000008</v>
      </c>
      <c r="J47" s="19">
        <f t="shared" si="57"/>
        <v>320.04450000000003</v>
      </c>
      <c r="K47" s="19">
        <f t="shared" si="57"/>
        <v>428.99100000000004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10.0113</v>
      </c>
      <c r="Q47" s="19">
        <f t="shared" si="58"/>
        <v>0</v>
      </c>
      <c r="R47" s="19">
        <f t="shared" si="58"/>
        <v>25.2774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1303.5980999999999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>
        <v>870.13</v>
      </c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870.13</v>
      </c>
    </row>
    <row r="49" spans="1:34" x14ac:dyDescent="0.25">
      <c r="A49" s="17" t="s">
        <v>14</v>
      </c>
      <c r="B49" s="44">
        <v>1546.26</v>
      </c>
      <c r="C49" s="44">
        <v>373.68</v>
      </c>
      <c r="D49" s="44">
        <v>1238.18</v>
      </c>
      <c r="E49" s="44">
        <v>1777.48</v>
      </c>
      <c r="F49" s="44">
        <v>734.66</v>
      </c>
      <c r="G49" s="44">
        <v>883.13</v>
      </c>
      <c r="H49" s="44">
        <v>11.59</v>
      </c>
      <c r="I49" s="44">
        <v>561.19000000000005</v>
      </c>
      <c r="J49" s="44">
        <v>322.85000000000002</v>
      </c>
      <c r="K49" s="44">
        <v>1394.78</v>
      </c>
      <c r="L49" s="44">
        <v>1931.72</v>
      </c>
      <c r="M49" s="45">
        <v>3176.2</v>
      </c>
      <c r="N49" s="45">
        <v>1491.86</v>
      </c>
      <c r="O49" s="45">
        <v>2143.4</v>
      </c>
      <c r="P49" s="45">
        <v>500.67</v>
      </c>
      <c r="Q49" s="45">
        <v>325.47000000000003</v>
      </c>
      <c r="R49" s="45">
        <v>338.63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18751.750000000004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708.56</v>
      </c>
      <c r="C53" s="44">
        <v>281.77</v>
      </c>
      <c r="D53" s="44">
        <v>396.16</v>
      </c>
      <c r="E53" s="44"/>
      <c r="F53" s="44"/>
      <c r="G53" s="44">
        <v>4.24</v>
      </c>
      <c r="H53" s="44"/>
      <c r="I53" s="44">
        <v>737.2</v>
      </c>
      <c r="J53" s="44">
        <v>414.22</v>
      </c>
      <c r="K53" s="44">
        <v>673.04</v>
      </c>
      <c r="L53" s="44">
        <v>792.48</v>
      </c>
      <c r="M53" s="45"/>
      <c r="N53" s="45"/>
      <c r="O53" s="45"/>
      <c r="P53" s="45"/>
      <c r="Q53" s="45"/>
      <c r="R53" s="45">
        <v>55.01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4062.6800000000007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20</v>
      </c>
      <c r="P54" s="45"/>
      <c r="Q54" s="45"/>
      <c r="R54" s="45">
        <v>9.0399999999999991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29.04</v>
      </c>
    </row>
    <row r="55" spans="1:34" x14ac:dyDescent="0.25">
      <c r="A55" s="17" t="s">
        <v>52</v>
      </c>
      <c r="B55" s="44">
        <v>38.79</v>
      </c>
      <c r="C55" s="44">
        <v>50.38</v>
      </c>
      <c r="D55" s="44">
        <v>305.51</v>
      </c>
      <c r="E55" s="44">
        <v>310.95999999999998</v>
      </c>
      <c r="F55" s="44">
        <v>1067.9000000000001</v>
      </c>
      <c r="G55" s="44">
        <v>36.86</v>
      </c>
      <c r="H55" s="44"/>
      <c r="I55" s="44">
        <v>279.11</v>
      </c>
      <c r="J55" s="44"/>
      <c r="K55" s="44"/>
      <c r="L55" s="44"/>
      <c r="M55" s="45">
        <v>566.11</v>
      </c>
      <c r="N55" s="45"/>
      <c r="O55" s="45"/>
      <c r="P55" s="45"/>
      <c r="Q55" s="45">
        <v>34.229999999999997</v>
      </c>
      <c r="R55" s="45">
        <v>6.99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2696.8399999999997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4492.1629000000003</v>
      </c>
      <c r="C64" s="53">
        <f t="shared" ref="C64:AG64" si="61">+C15+C23+C31+C39+C47+C48+C49+C50+C51+C52+C53+C54+C55+C56+C57+C58+C59+C60+C61+C62+C63</f>
        <v>994.39</v>
      </c>
      <c r="D64" s="53">
        <f t="shared" si="61"/>
        <v>2822.0699999999997</v>
      </c>
      <c r="E64" s="53">
        <f t="shared" si="61"/>
        <v>3760.5536000000002</v>
      </c>
      <c r="F64" s="53">
        <f t="shared" si="61"/>
        <v>2956.3114</v>
      </c>
      <c r="G64" s="53">
        <f t="shared" si="61"/>
        <v>3631.8471000000004</v>
      </c>
      <c r="H64" s="53">
        <f t="shared" si="61"/>
        <v>47.83</v>
      </c>
      <c r="I64" s="53">
        <f t="shared" si="61"/>
        <v>3267.0317</v>
      </c>
      <c r="J64" s="53">
        <f t="shared" si="61"/>
        <v>2058.1845000000003</v>
      </c>
      <c r="K64" s="53">
        <f t="shared" si="61"/>
        <v>4136.491</v>
      </c>
      <c r="L64" s="53">
        <f t="shared" si="61"/>
        <v>5410.49</v>
      </c>
      <c r="M64" s="53">
        <f t="shared" si="61"/>
        <v>6458.3816999999999</v>
      </c>
      <c r="N64" s="53">
        <f t="shared" si="61"/>
        <v>4511.6939000000002</v>
      </c>
      <c r="O64" s="53">
        <f t="shared" si="61"/>
        <v>4050.3500000000004</v>
      </c>
      <c r="P64" s="53">
        <f t="shared" si="61"/>
        <v>926.76130000000012</v>
      </c>
      <c r="Q64" s="53">
        <f t="shared" si="61"/>
        <v>844.41000000000008</v>
      </c>
      <c r="R64" s="53">
        <f t="shared" si="61"/>
        <v>592.43740000000003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50961.396500000003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7 D</v>
      </c>
      <c r="G66" s="55" t="str">
        <f t="shared" si="62"/>
        <v>CAJA 9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12 N</v>
      </c>
      <c r="R66" s="55" t="str">
        <f t="shared" si="62"/>
        <v>CAJA 14 D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4588.83</v>
      </c>
      <c r="C67" s="57">
        <f t="shared" ref="C67:L67" si="63">C12</f>
        <v>989.23</v>
      </c>
      <c r="D67" s="57">
        <f t="shared" si="63"/>
        <v>2819.79</v>
      </c>
      <c r="E67" s="57">
        <f t="shared" si="63"/>
        <v>3715.51</v>
      </c>
      <c r="F67" s="57">
        <f t="shared" si="63"/>
        <v>2954.79</v>
      </c>
      <c r="G67" s="57">
        <f t="shared" si="63"/>
        <v>3631.01</v>
      </c>
      <c r="H67" s="57">
        <f t="shared" si="63"/>
        <v>47.83</v>
      </c>
      <c r="I67" s="57">
        <f t="shared" si="63"/>
        <v>3124.18</v>
      </c>
      <c r="J67" s="57">
        <f t="shared" si="63"/>
        <v>2055.5700000000002</v>
      </c>
      <c r="K67" s="57">
        <f t="shared" si="63"/>
        <v>4130.0600000000004</v>
      </c>
      <c r="L67" s="57">
        <f t="shared" si="63"/>
        <v>5299.97</v>
      </c>
      <c r="M67" s="57">
        <f t="shared" ref="M67:AG67" si="64">M12</f>
        <v>6451.89</v>
      </c>
      <c r="N67" s="57">
        <f t="shared" si="64"/>
        <v>4490.1000000000004</v>
      </c>
      <c r="O67" s="57">
        <f t="shared" si="64"/>
        <v>4047.77</v>
      </c>
      <c r="P67" s="57">
        <f t="shared" si="64"/>
        <v>925.58</v>
      </c>
      <c r="Q67" s="57">
        <f t="shared" si="64"/>
        <v>833.57</v>
      </c>
      <c r="R67" s="57">
        <f t="shared" si="64"/>
        <v>559.73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50665.409999999996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4588.83</v>
      </c>
      <c r="C69" s="59">
        <f t="shared" ref="C69:L69" si="67">+C67+C68</f>
        <v>989.23</v>
      </c>
      <c r="D69" s="59">
        <f t="shared" si="67"/>
        <v>2819.79</v>
      </c>
      <c r="E69" s="59">
        <f t="shared" si="67"/>
        <v>3715.51</v>
      </c>
      <c r="F69" s="59">
        <f t="shared" si="67"/>
        <v>2954.79</v>
      </c>
      <c r="G69" s="59">
        <f t="shared" si="67"/>
        <v>3631.01</v>
      </c>
      <c r="H69" s="59">
        <f t="shared" si="67"/>
        <v>47.83</v>
      </c>
      <c r="I69" s="59">
        <f t="shared" si="67"/>
        <v>3124.18</v>
      </c>
      <c r="J69" s="59">
        <f t="shared" si="67"/>
        <v>2055.5700000000002</v>
      </c>
      <c r="K69" s="59">
        <f t="shared" si="67"/>
        <v>4130.0600000000004</v>
      </c>
      <c r="L69" s="59">
        <f t="shared" si="67"/>
        <v>5299.97</v>
      </c>
      <c r="M69" s="59">
        <f t="shared" ref="M69:AG69" si="68">+M67+M68</f>
        <v>6451.89</v>
      </c>
      <c r="N69" s="59">
        <f t="shared" si="68"/>
        <v>4490.1000000000004</v>
      </c>
      <c r="O69" s="59">
        <f t="shared" si="68"/>
        <v>4047.77</v>
      </c>
      <c r="P69" s="59">
        <f t="shared" si="68"/>
        <v>925.58</v>
      </c>
      <c r="Q69" s="59">
        <f t="shared" si="68"/>
        <v>833.57</v>
      </c>
      <c r="R69" s="59">
        <f t="shared" si="68"/>
        <v>559.73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50665.409999999996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-96.667099999999664</v>
      </c>
      <c r="C70" s="57">
        <f t="shared" si="69"/>
        <v>5.1599999999999682</v>
      </c>
      <c r="D70" s="57">
        <f t="shared" si="69"/>
        <v>2.2799999999997453</v>
      </c>
      <c r="E70" s="57">
        <f t="shared" si="69"/>
        <v>45.043599999999969</v>
      </c>
      <c r="F70" s="57">
        <f t="shared" si="69"/>
        <v>1.5214000000000851</v>
      </c>
      <c r="G70" s="57">
        <f t="shared" si="69"/>
        <v>0.83710000000019136</v>
      </c>
      <c r="H70" s="57">
        <f t="shared" si="69"/>
        <v>0</v>
      </c>
      <c r="I70" s="57">
        <f t="shared" si="69"/>
        <v>142.85170000000016</v>
      </c>
      <c r="J70" s="57">
        <f t="shared" si="69"/>
        <v>2.6145000000001346</v>
      </c>
      <c r="K70" s="57">
        <f t="shared" si="69"/>
        <v>6.4309999999995853</v>
      </c>
      <c r="L70" s="57">
        <f t="shared" si="69"/>
        <v>110.51999999999953</v>
      </c>
      <c r="M70" s="57">
        <f t="shared" ref="M70:AG70" si="70">+M64-M69</f>
        <v>6.4916999999995824</v>
      </c>
      <c r="N70" s="57">
        <f t="shared" si="70"/>
        <v>21.593899999999849</v>
      </c>
      <c r="O70" s="57">
        <f t="shared" si="70"/>
        <v>2.580000000000382</v>
      </c>
      <c r="P70" s="57">
        <f t="shared" si="70"/>
        <v>1.1813000000000784</v>
      </c>
      <c r="Q70" s="57">
        <f t="shared" si="70"/>
        <v>10.840000000000032</v>
      </c>
      <c r="R70" s="57">
        <f t="shared" si="70"/>
        <v>32.707400000000007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295.98649999999964</v>
      </c>
    </row>
    <row r="71" spans="1:34" ht="101.25" customHeight="1" x14ac:dyDescent="0.25">
      <c r="A71" s="77" t="s">
        <v>96</v>
      </c>
      <c r="B71" s="14" t="s">
        <v>126</v>
      </c>
      <c r="C71" s="14"/>
      <c r="D71" s="14"/>
      <c r="E71" s="14" t="s">
        <v>127</v>
      </c>
      <c r="F71" s="14"/>
      <c r="G71" s="14" t="s">
        <v>135</v>
      </c>
      <c r="H71" s="14"/>
      <c r="I71" s="14" t="s">
        <v>131</v>
      </c>
      <c r="J71" s="14"/>
      <c r="K71" s="14"/>
      <c r="L71" s="14" t="s">
        <v>132</v>
      </c>
      <c r="M71" s="29"/>
      <c r="N71" s="29" t="s">
        <v>133</v>
      </c>
      <c r="O71" s="29"/>
      <c r="P71" s="29"/>
      <c r="Q71" s="29" t="s">
        <v>134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63</v>
      </c>
      <c r="I11" s="5" t="s">
        <v>64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1750.03</v>
      </c>
      <c r="C12" s="26">
        <v>2029.98</v>
      </c>
      <c r="D12" s="26">
        <v>1686.59</v>
      </c>
      <c r="E12" s="26">
        <v>3308.87</v>
      </c>
      <c r="F12" s="26">
        <v>681.8</v>
      </c>
      <c r="G12" s="26">
        <v>2222.88</v>
      </c>
      <c r="H12" s="26">
        <v>1724.65</v>
      </c>
      <c r="I12" s="26">
        <v>2542.83</v>
      </c>
      <c r="J12" s="26">
        <v>566.73</v>
      </c>
      <c r="K12" s="26">
        <v>2226.04</v>
      </c>
      <c r="L12" s="26">
        <v>896.94</v>
      </c>
      <c r="M12" s="26">
        <v>1418.21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21055.55</v>
      </c>
      <c r="AI12" s="26">
        <v>21055.55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15</v>
      </c>
      <c r="C13" s="26">
        <v>30</v>
      </c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45</v>
      </c>
      <c r="AI13" s="26"/>
      <c r="AJ13" s="69">
        <f>+AI13-AH13</f>
        <v>-45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108.5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10.199999999999999</v>
      </c>
      <c r="I15" s="23">
        <v>21.2</v>
      </c>
      <c r="J15" s="23">
        <v>25</v>
      </c>
      <c r="K15" s="23"/>
      <c r="L15" s="23">
        <v>74</v>
      </c>
      <c r="M15" s="23">
        <v>19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257.89999999999998</v>
      </c>
    </row>
    <row r="16" spans="1:36" s="32" customFormat="1" x14ac:dyDescent="0.25">
      <c r="A16" s="30" t="s">
        <v>20</v>
      </c>
      <c r="B16" s="31">
        <v>79</v>
      </c>
      <c r="C16" s="31">
        <v>210</v>
      </c>
      <c r="D16" s="31">
        <v>142</v>
      </c>
      <c r="E16" s="31">
        <v>297</v>
      </c>
      <c r="F16" s="31">
        <v>35</v>
      </c>
      <c r="G16" s="31">
        <v>246</v>
      </c>
      <c r="H16" s="31">
        <v>110</v>
      </c>
      <c r="I16" s="31">
        <v>246</v>
      </c>
      <c r="J16" s="31">
        <v>26</v>
      </c>
      <c r="K16" s="31">
        <v>261</v>
      </c>
      <c r="L16" s="31">
        <v>70</v>
      </c>
      <c r="M16" s="31">
        <v>166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1888</v>
      </c>
      <c r="AJ16" s="70"/>
    </row>
    <row r="17" spans="1:36" s="47" customFormat="1" x14ac:dyDescent="0.25">
      <c r="A17" s="46" t="s">
        <v>27</v>
      </c>
      <c r="B17" s="22">
        <f>B16*$B$8</f>
        <v>357.87</v>
      </c>
      <c r="C17" s="22">
        <f>C16*$B$8</f>
        <v>951.30000000000007</v>
      </c>
      <c r="D17" s="22">
        <f t="shared" ref="D17:AG17" si="2">D16*$B$8</f>
        <v>643.26</v>
      </c>
      <c r="E17" s="22">
        <f t="shared" si="2"/>
        <v>1345.41</v>
      </c>
      <c r="F17" s="22">
        <f t="shared" si="2"/>
        <v>158.55000000000001</v>
      </c>
      <c r="G17" s="22">
        <f t="shared" si="2"/>
        <v>1114.3800000000001</v>
      </c>
      <c r="H17" s="22">
        <f t="shared" si="2"/>
        <v>498.3</v>
      </c>
      <c r="I17" s="22">
        <f t="shared" si="2"/>
        <v>1114.3800000000001</v>
      </c>
      <c r="J17" s="22">
        <f t="shared" si="2"/>
        <v>117.78</v>
      </c>
      <c r="K17" s="22">
        <f t="shared" si="2"/>
        <v>1182.3300000000002</v>
      </c>
      <c r="L17" s="22">
        <f t="shared" si="2"/>
        <v>317.10000000000002</v>
      </c>
      <c r="M17" s="22">
        <f t="shared" si="2"/>
        <v>751.98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8552.6400000000012</v>
      </c>
    </row>
    <row r="18" spans="1:36" s="32" customFormat="1" x14ac:dyDescent="0.25">
      <c r="A18" s="30" t="s">
        <v>23</v>
      </c>
      <c r="B18" s="33">
        <v>12</v>
      </c>
      <c r="C18" s="33"/>
      <c r="D18" s="33"/>
      <c r="E18" s="33"/>
      <c r="F18" s="33"/>
      <c r="G18" s="33"/>
      <c r="H18" s="33">
        <v>16</v>
      </c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</v>
      </c>
      <c r="AJ18" s="70"/>
    </row>
    <row r="19" spans="1:36" s="47" customFormat="1" x14ac:dyDescent="0.25">
      <c r="A19" s="46" t="s">
        <v>27</v>
      </c>
      <c r="B19" s="22">
        <f>B18*$B$9</f>
        <v>54.599999999999994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72.8</v>
      </c>
      <c r="I19" s="22">
        <f t="shared" si="3"/>
        <v>0</v>
      </c>
      <c r="J19" s="22">
        <f t="shared" si="3"/>
        <v>4.55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131.94999999999999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210</v>
      </c>
      <c r="D22" s="20">
        <f t="shared" si="5"/>
        <v>142</v>
      </c>
      <c r="E22" s="20">
        <f t="shared" si="5"/>
        <v>297</v>
      </c>
      <c r="F22" s="20">
        <f t="shared" si="5"/>
        <v>35</v>
      </c>
      <c r="G22" s="20">
        <f t="shared" si="5"/>
        <v>246</v>
      </c>
      <c r="H22" s="20">
        <f t="shared" si="5"/>
        <v>126</v>
      </c>
      <c r="I22" s="20">
        <f t="shared" si="5"/>
        <v>246</v>
      </c>
      <c r="J22" s="20">
        <f t="shared" si="5"/>
        <v>27</v>
      </c>
      <c r="K22" s="20">
        <f t="shared" si="5"/>
        <v>261</v>
      </c>
      <c r="L22" s="20">
        <f t="shared" si="5"/>
        <v>70</v>
      </c>
      <c r="M22" s="20">
        <f t="shared" si="5"/>
        <v>166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1917</v>
      </c>
    </row>
    <row r="23" spans="1:36" s="47" customFormat="1" x14ac:dyDescent="0.25">
      <c r="A23" s="48" t="s">
        <v>26</v>
      </c>
      <c r="B23" s="19">
        <f>+B17+B19+B21</f>
        <v>412.47</v>
      </c>
      <c r="C23" s="19">
        <f t="shared" si="5"/>
        <v>951.30000000000007</v>
      </c>
      <c r="D23" s="19">
        <f t="shared" si="5"/>
        <v>643.26</v>
      </c>
      <c r="E23" s="19">
        <f t="shared" si="5"/>
        <v>1345.41</v>
      </c>
      <c r="F23" s="19">
        <f t="shared" si="5"/>
        <v>158.55000000000001</v>
      </c>
      <c r="G23" s="19">
        <f t="shared" si="5"/>
        <v>1114.3800000000001</v>
      </c>
      <c r="H23" s="19">
        <f t="shared" si="5"/>
        <v>571.1</v>
      </c>
      <c r="I23" s="19">
        <f t="shared" si="5"/>
        <v>1114.3800000000001</v>
      </c>
      <c r="J23" s="19">
        <f t="shared" si="5"/>
        <v>122.33</v>
      </c>
      <c r="K23" s="19">
        <f t="shared" si="5"/>
        <v>1182.3300000000002</v>
      </c>
      <c r="L23" s="19">
        <f t="shared" si="5"/>
        <v>317.10000000000002</v>
      </c>
      <c r="M23" s="19">
        <f t="shared" si="5"/>
        <v>751.98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8684.590000000002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30</v>
      </c>
      <c r="C32" s="36"/>
      <c r="D32" s="36"/>
      <c r="E32" s="36"/>
      <c r="F32" s="36"/>
      <c r="G32" s="36">
        <v>4.87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34.869999999999997</v>
      </c>
    </row>
    <row r="33" spans="1:34" s="47" customFormat="1" x14ac:dyDescent="0.25">
      <c r="A33" s="46" t="s">
        <v>35</v>
      </c>
      <c r="B33" s="22">
        <f>B32*$B$8</f>
        <v>135.9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22.061100000000003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157.96110000000002</v>
      </c>
    </row>
    <row r="34" spans="1:34" x14ac:dyDescent="0.25">
      <c r="A34" s="13" t="s">
        <v>36</v>
      </c>
      <c r="B34" s="38">
        <v>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30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4.87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34.869999999999997</v>
      </c>
    </row>
    <row r="39" spans="1:34" s="47" customFormat="1" x14ac:dyDescent="0.25">
      <c r="A39" s="48" t="s">
        <v>42</v>
      </c>
      <c r="B39" s="19">
        <f>+B33+B35+B37</f>
        <v>135.9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22.061100000000003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157.96110000000002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815.32</v>
      </c>
      <c r="C49" s="44">
        <v>903.64</v>
      </c>
      <c r="D49" s="44">
        <v>900.06</v>
      </c>
      <c r="E49" s="44">
        <v>1529.79</v>
      </c>
      <c r="F49" s="44">
        <v>401.94</v>
      </c>
      <c r="G49" s="44">
        <v>698.04</v>
      </c>
      <c r="H49" s="44">
        <v>705.64</v>
      </c>
      <c r="I49" s="44">
        <v>1132.1500000000001</v>
      </c>
      <c r="J49" s="44">
        <v>420.06</v>
      </c>
      <c r="K49" s="44">
        <v>969.31</v>
      </c>
      <c r="L49" s="44">
        <v>320.36</v>
      </c>
      <c r="M49" s="45">
        <v>286.26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9082.5700000000015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215.64</v>
      </c>
      <c r="C53" s="44">
        <v>217.1</v>
      </c>
      <c r="D53" s="44">
        <v>152.38999999999999</v>
      </c>
      <c r="E53" s="44">
        <v>485.28</v>
      </c>
      <c r="F53" s="44">
        <v>127.98</v>
      </c>
      <c r="G53" s="44">
        <v>389.98</v>
      </c>
      <c r="H53" s="44">
        <v>329.57</v>
      </c>
      <c r="I53" s="44">
        <v>213.74</v>
      </c>
      <c r="J53" s="44"/>
      <c r="K53" s="44">
        <v>0</v>
      </c>
      <c r="L53" s="44">
        <v>149.87</v>
      </c>
      <c r="M53" s="45">
        <v>365.14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2646.6899999999996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92.05</v>
      </c>
      <c r="C55" s="44">
        <v>21.48</v>
      </c>
      <c r="D55" s="44">
        <v>0</v>
      </c>
      <c r="E55" s="44">
        <v>0</v>
      </c>
      <c r="F55" s="44"/>
      <c r="G55" s="44">
        <v>37.29</v>
      </c>
      <c r="H55" s="44">
        <v>109.7</v>
      </c>
      <c r="I55" s="44">
        <v>62.48</v>
      </c>
      <c r="J55" s="44"/>
      <c r="K55" s="44">
        <v>90.08</v>
      </c>
      <c r="L55" s="44">
        <v>42.1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455.18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1779.8799999999999</v>
      </c>
      <c r="C64" s="53">
        <f t="shared" ref="C64:AG64" si="21">+C15+C23+C31+C39+C47+C48+C49+C50+C51+C52+C53+C54+C55+C56+C57+C58+C59+C60+C61+C62+C63</f>
        <v>2093.52</v>
      </c>
      <c r="D64" s="53">
        <f t="shared" si="21"/>
        <v>1695.71</v>
      </c>
      <c r="E64" s="53">
        <f t="shared" si="21"/>
        <v>3360.4799999999996</v>
      </c>
      <c r="F64" s="53">
        <f t="shared" si="21"/>
        <v>688.47</v>
      </c>
      <c r="G64" s="53">
        <f t="shared" si="21"/>
        <v>2261.7511</v>
      </c>
      <c r="H64" s="53">
        <f t="shared" si="21"/>
        <v>1726.21</v>
      </c>
      <c r="I64" s="53">
        <f t="shared" si="21"/>
        <v>2543.9500000000003</v>
      </c>
      <c r="J64" s="53">
        <f t="shared" si="21"/>
        <v>567.39</v>
      </c>
      <c r="K64" s="53">
        <f t="shared" si="21"/>
        <v>2241.7200000000003</v>
      </c>
      <c r="L64" s="53">
        <f t="shared" si="21"/>
        <v>903.43000000000006</v>
      </c>
      <c r="M64" s="53">
        <f t="shared" si="21"/>
        <v>1422.38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21284.891100000001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6 D</v>
      </c>
      <c r="I66" s="55" t="str">
        <f t="shared" si="22"/>
        <v>CAJA 6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1750.03</v>
      </c>
      <c r="C67" s="57">
        <f t="shared" ref="C67:L67" si="23">C12</f>
        <v>2029.98</v>
      </c>
      <c r="D67" s="57">
        <f t="shared" si="23"/>
        <v>1686.59</v>
      </c>
      <c r="E67" s="57">
        <f t="shared" si="23"/>
        <v>3308.87</v>
      </c>
      <c r="F67" s="57">
        <f t="shared" si="23"/>
        <v>681.8</v>
      </c>
      <c r="G67" s="57">
        <f t="shared" si="23"/>
        <v>2222.88</v>
      </c>
      <c r="H67" s="57">
        <f t="shared" si="23"/>
        <v>1724.65</v>
      </c>
      <c r="I67" s="57">
        <f t="shared" si="23"/>
        <v>2542.83</v>
      </c>
      <c r="J67" s="57">
        <f t="shared" si="23"/>
        <v>566.73</v>
      </c>
      <c r="K67" s="57">
        <f t="shared" si="23"/>
        <v>2226.04</v>
      </c>
      <c r="L67" s="57">
        <f t="shared" si="23"/>
        <v>896.94</v>
      </c>
      <c r="M67" s="57">
        <f t="shared" si="22"/>
        <v>1418.21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21055.55</v>
      </c>
    </row>
    <row r="68" spans="1:34" s="47" customFormat="1" x14ac:dyDescent="0.25">
      <c r="A68" s="58" t="s">
        <v>93</v>
      </c>
      <c r="B68" s="59">
        <f t="shared" ref="B68:AG68" si="24">+B13+B14</f>
        <v>27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57</v>
      </c>
    </row>
    <row r="69" spans="1:34" s="47" customFormat="1" x14ac:dyDescent="0.25">
      <c r="A69" s="58" t="s">
        <v>94</v>
      </c>
      <c r="B69" s="59">
        <f>+B67+B68</f>
        <v>1777.03</v>
      </c>
      <c r="C69" s="59">
        <f t="shared" ref="C69:AG69" si="25">+C67+C68</f>
        <v>2059.98</v>
      </c>
      <c r="D69" s="59">
        <f t="shared" si="25"/>
        <v>1686.59</v>
      </c>
      <c r="E69" s="59">
        <f t="shared" si="25"/>
        <v>3308.87</v>
      </c>
      <c r="F69" s="59">
        <f t="shared" si="25"/>
        <v>681.8</v>
      </c>
      <c r="G69" s="59">
        <f t="shared" si="25"/>
        <v>2222.88</v>
      </c>
      <c r="H69" s="59">
        <f t="shared" si="25"/>
        <v>1724.65</v>
      </c>
      <c r="I69" s="59">
        <f t="shared" si="25"/>
        <v>2542.83</v>
      </c>
      <c r="J69" s="59">
        <f t="shared" si="25"/>
        <v>566.73</v>
      </c>
      <c r="K69" s="59">
        <f t="shared" si="25"/>
        <v>2226.04</v>
      </c>
      <c r="L69" s="59">
        <f t="shared" si="25"/>
        <v>896.94</v>
      </c>
      <c r="M69" s="59">
        <f t="shared" si="25"/>
        <v>1418.21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21112.55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2.8499999999999091</v>
      </c>
      <c r="C70" s="57">
        <f t="shared" si="26"/>
        <v>33.539999999999964</v>
      </c>
      <c r="D70" s="57">
        <f t="shared" si="26"/>
        <v>9.1200000000001182</v>
      </c>
      <c r="E70" s="57">
        <f t="shared" si="26"/>
        <v>51.609999999999673</v>
      </c>
      <c r="F70" s="57">
        <f t="shared" si="26"/>
        <v>6.6700000000000728</v>
      </c>
      <c r="G70" s="57">
        <f t="shared" si="26"/>
        <v>38.871099999999842</v>
      </c>
      <c r="H70" s="57">
        <f t="shared" si="26"/>
        <v>1.5599999999999454</v>
      </c>
      <c r="I70" s="57">
        <f t="shared" si="26"/>
        <v>1.1200000000003456</v>
      </c>
      <c r="J70" s="57">
        <f t="shared" si="26"/>
        <v>0.65999999999996817</v>
      </c>
      <c r="K70" s="57">
        <f t="shared" si="26"/>
        <v>15.680000000000291</v>
      </c>
      <c r="L70" s="57">
        <f t="shared" si="26"/>
        <v>6.4900000000000091</v>
      </c>
      <c r="M70" s="57">
        <f t="shared" si="26"/>
        <v>4.1700000000000728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172.34110000000021</v>
      </c>
    </row>
    <row r="71" spans="1:34" ht="112.5" customHeight="1" x14ac:dyDescent="0.25">
      <c r="A71" s="77" t="s">
        <v>96</v>
      </c>
      <c r="B71" s="14"/>
      <c r="C71" s="14" t="s">
        <v>121</v>
      </c>
      <c r="D71" s="14" t="s">
        <v>122</v>
      </c>
      <c r="E71" s="14" t="s">
        <v>123</v>
      </c>
      <c r="F71" s="14"/>
      <c r="G71" s="14" t="s">
        <v>124</v>
      </c>
      <c r="H71" s="14"/>
      <c r="I71" s="14"/>
      <c r="J71" s="14"/>
      <c r="K71" s="14" t="s">
        <v>125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G54" sqref="G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956.18</v>
      </c>
      <c r="C12" s="26">
        <v>189.54</v>
      </c>
      <c r="D12" s="26">
        <v>2549.7399999999998</v>
      </c>
      <c r="E12" s="26">
        <v>176.61</v>
      </c>
      <c r="F12" s="26">
        <v>1566.85</v>
      </c>
      <c r="G12" s="26">
        <v>1191.94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6630.8600000000006</v>
      </c>
      <c r="AI12" s="26">
        <v>6630.7</v>
      </c>
      <c r="AJ12" s="69">
        <f>+AI12-AH12</f>
        <v>-0.16000000000076398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22.5</v>
      </c>
      <c r="C15" s="23"/>
      <c r="D15" s="23"/>
      <c r="E15" s="23">
        <v>7.5</v>
      </c>
      <c r="F15" s="23">
        <v>14.2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44.2</v>
      </c>
    </row>
    <row r="16" spans="1:36" s="32" customFormat="1" x14ac:dyDescent="0.25">
      <c r="A16" s="30" t="s">
        <v>20</v>
      </c>
      <c r="B16" s="31">
        <v>83</v>
      </c>
      <c r="C16" s="31">
        <v>7</v>
      </c>
      <c r="D16" s="31">
        <v>216</v>
      </c>
      <c r="E16" s="31">
        <v>5</v>
      </c>
      <c r="F16" s="31">
        <v>120</v>
      </c>
      <c r="G16" s="31">
        <v>155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586</v>
      </c>
      <c r="AJ16" s="70"/>
    </row>
    <row r="17" spans="1:36" s="47" customFormat="1" x14ac:dyDescent="0.25">
      <c r="A17" s="46" t="s">
        <v>27</v>
      </c>
      <c r="B17" s="22">
        <f>B16*$B$8</f>
        <v>375.99</v>
      </c>
      <c r="C17" s="22">
        <f>C16*$B$8</f>
        <v>31.71</v>
      </c>
      <c r="D17" s="22">
        <f t="shared" ref="D17:AG17" si="2">D16*$B$8</f>
        <v>978.48</v>
      </c>
      <c r="E17" s="22">
        <f t="shared" si="2"/>
        <v>22.650000000000002</v>
      </c>
      <c r="F17" s="22">
        <f t="shared" si="2"/>
        <v>543.6</v>
      </c>
      <c r="G17" s="22">
        <f t="shared" si="2"/>
        <v>702.15000000000009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2654.5800000000004</v>
      </c>
    </row>
    <row r="18" spans="1:36" s="32" customFormat="1" x14ac:dyDescent="0.25">
      <c r="A18" s="30" t="s">
        <v>23</v>
      </c>
      <c r="B18" s="33">
        <v>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</v>
      </c>
      <c r="AJ18" s="70"/>
    </row>
    <row r="19" spans="1:36" s="47" customFormat="1" x14ac:dyDescent="0.25">
      <c r="A19" s="46" t="s">
        <v>27</v>
      </c>
      <c r="B19" s="22">
        <f>B18*$B$9</f>
        <v>22.75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22.75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88</v>
      </c>
      <c r="C22" s="20">
        <f t="shared" ref="C22:AG23" si="5">+C16+C18+C20</f>
        <v>7</v>
      </c>
      <c r="D22" s="20">
        <f t="shared" si="5"/>
        <v>216</v>
      </c>
      <c r="E22" s="20">
        <f t="shared" si="5"/>
        <v>5</v>
      </c>
      <c r="F22" s="20">
        <f t="shared" si="5"/>
        <v>120</v>
      </c>
      <c r="G22" s="20">
        <f t="shared" si="5"/>
        <v>155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591</v>
      </c>
    </row>
    <row r="23" spans="1:36" s="47" customFormat="1" x14ac:dyDescent="0.25">
      <c r="A23" s="48" t="s">
        <v>26</v>
      </c>
      <c r="B23" s="19">
        <f>+B17+B19+B21</f>
        <v>398.74</v>
      </c>
      <c r="C23" s="19">
        <f t="shared" si="5"/>
        <v>31.71</v>
      </c>
      <c r="D23" s="19">
        <f t="shared" si="5"/>
        <v>978.48</v>
      </c>
      <c r="E23" s="19">
        <f t="shared" si="5"/>
        <v>22.650000000000002</v>
      </c>
      <c r="F23" s="19">
        <f t="shared" si="5"/>
        <v>543.6</v>
      </c>
      <c r="G23" s="19">
        <f t="shared" si="5"/>
        <v>702.15000000000009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2677.3300000000004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8.1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8.1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36.692999999999998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36.692999999999998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8.1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8.1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36.692999999999998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36.692999999999998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232.15</v>
      </c>
      <c r="C49" s="44">
        <v>132.38999999999999</v>
      </c>
      <c r="D49" s="44">
        <v>1094.1099999999999</v>
      </c>
      <c r="E49" s="44">
        <v>124.27</v>
      </c>
      <c r="F49" s="44">
        <v>739.22</v>
      </c>
      <c r="G49" s="44">
        <v>495.04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2817.18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293.02999999999997</v>
      </c>
      <c r="C53" s="44">
        <v>27</v>
      </c>
      <c r="D53" s="44">
        <v>454.18</v>
      </c>
      <c r="E53" s="44">
        <v>22.19</v>
      </c>
      <c r="F53" s="44">
        <v>248.66</v>
      </c>
      <c r="G53" s="44">
        <v>0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1045.0600000000002</v>
      </c>
    </row>
    <row r="54" spans="1:34" x14ac:dyDescent="0.25">
      <c r="A54" s="17" t="s">
        <v>114</v>
      </c>
      <c r="B54" s="44">
        <v>11.05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11.05</v>
      </c>
    </row>
    <row r="55" spans="1:34" x14ac:dyDescent="0.25">
      <c r="A55" s="17" t="s">
        <v>52</v>
      </c>
      <c r="B55" s="44"/>
      <c r="C55" s="44"/>
      <c r="D55" s="44">
        <v>7.25</v>
      </c>
      <c r="E55" s="44"/>
      <c r="F55" s="44">
        <v>24.46</v>
      </c>
      <c r="G55" s="44">
        <v>23.72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957.46999999999991</v>
      </c>
      <c r="C64" s="53">
        <f t="shared" ref="C64:AG64" si="21">+C15+C23+C31+C39+C47+C48+C49+C50+C51+C52+C53+C54+C55+C56+C57+C58+C59+C60+C61+C62+C63</f>
        <v>191.1</v>
      </c>
      <c r="D64" s="53">
        <f t="shared" si="21"/>
        <v>2570.7129999999997</v>
      </c>
      <c r="E64" s="53">
        <f t="shared" si="21"/>
        <v>176.60999999999999</v>
      </c>
      <c r="F64" s="53">
        <f t="shared" si="21"/>
        <v>1570.14</v>
      </c>
      <c r="G64" s="53">
        <f t="shared" si="21"/>
        <v>1220.9100000000001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6686.9429999999993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956.18</v>
      </c>
      <c r="C67" s="57">
        <f t="shared" ref="C67:L67" si="23">C12</f>
        <v>189.54</v>
      </c>
      <c r="D67" s="57">
        <f t="shared" si="23"/>
        <v>2549.7399999999998</v>
      </c>
      <c r="E67" s="57">
        <f t="shared" si="23"/>
        <v>176.61</v>
      </c>
      <c r="F67" s="57">
        <f t="shared" si="23"/>
        <v>1566.85</v>
      </c>
      <c r="G67" s="57">
        <f t="shared" si="23"/>
        <v>1191.94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6630.8600000000006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956.18</v>
      </c>
      <c r="C69" s="59">
        <f t="shared" ref="C69:AG69" si="25">+C67+C68</f>
        <v>189.54</v>
      </c>
      <c r="D69" s="59">
        <f t="shared" si="25"/>
        <v>2549.7399999999998</v>
      </c>
      <c r="E69" s="59">
        <f t="shared" si="25"/>
        <v>176.61</v>
      </c>
      <c r="F69" s="59">
        <f t="shared" si="25"/>
        <v>1566.85</v>
      </c>
      <c r="G69" s="59">
        <f t="shared" si="25"/>
        <v>1191.94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6630.8600000000006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1.2899999999999636</v>
      </c>
      <c r="C70" s="57">
        <f t="shared" si="26"/>
        <v>1.5600000000000023</v>
      </c>
      <c r="D70" s="57">
        <f t="shared" si="26"/>
        <v>20.972999999999956</v>
      </c>
      <c r="E70" s="57">
        <f t="shared" si="26"/>
        <v>0</v>
      </c>
      <c r="F70" s="57">
        <f t="shared" si="26"/>
        <v>3.290000000000191</v>
      </c>
      <c r="G70" s="57">
        <f t="shared" si="26"/>
        <v>28.970000000000027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56.083000000000141</v>
      </c>
    </row>
    <row r="71" spans="1:34" ht="95.25" customHeight="1" x14ac:dyDescent="0.25">
      <c r="A71" s="77" t="s">
        <v>96</v>
      </c>
      <c r="B71" s="14"/>
      <c r="C71" s="14"/>
      <c r="D71" s="14" t="s">
        <v>128</v>
      </c>
      <c r="E71" s="14"/>
      <c r="F71" s="14"/>
      <c r="G71" s="14" t="s">
        <v>129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2552.91</v>
      </c>
      <c r="C12" s="26">
        <v>2574.59</v>
      </c>
      <c r="D12" s="26">
        <v>1485.78</v>
      </c>
      <c r="E12" s="26">
        <v>1323.1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7936.3799999999992</v>
      </c>
      <c r="AI12" s="26">
        <v>7936.37</v>
      </c>
      <c r="AJ12" s="69">
        <f>+AI12-AH12</f>
        <v>-9.999999999308784E-3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90.5</v>
      </c>
      <c r="C15" s="23">
        <v>219.5</v>
      </c>
      <c r="D15" s="23">
        <v>114.65</v>
      </c>
      <c r="E15" s="23">
        <v>58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482.65</v>
      </c>
    </row>
    <row r="16" spans="1:36" s="32" customFormat="1" x14ac:dyDescent="0.25">
      <c r="A16" s="30" t="s">
        <v>20</v>
      </c>
      <c r="B16" s="31">
        <v>113</v>
      </c>
      <c r="C16" s="31">
        <v>141</v>
      </c>
      <c r="D16" s="31">
        <v>93</v>
      </c>
      <c r="E16" s="31">
        <v>49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396</v>
      </c>
      <c r="AJ16" s="70"/>
    </row>
    <row r="17" spans="1:36" s="47" customFormat="1" x14ac:dyDescent="0.25">
      <c r="A17" s="46" t="s">
        <v>27</v>
      </c>
      <c r="B17" s="22">
        <f>B16*$B$8</f>
        <v>511.89000000000004</v>
      </c>
      <c r="C17" s="22">
        <f>C16*$B$8</f>
        <v>638.73</v>
      </c>
      <c r="D17" s="22">
        <f t="shared" ref="D17:AG17" si="2">D16*$B$8</f>
        <v>421.29</v>
      </c>
      <c r="E17" s="22">
        <f t="shared" si="2"/>
        <v>221.97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1793.88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141</v>
      </c>
      <c r="D22" s="20">
        <f t="shared" si="5"/>
        <v>93</v>
      </c>
      <c r="E22" s="20">
        <f t="shared" si="5"/>
        <v>49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396</v>
      </c>
    </row>
    <row r="23" spans="1:36" s="47" customFormat="1" x14ac:dyDescent="0.25">
      <c r="A23" s="48" t="s">
        <v>26</v>
      </c>
      <c r="B23" s="19">
        <f>+B17+B19+B21</f>
        <v>511.89000000000004</v>
      </c>
      <c r="C23" s="19">
        <f t="shared" si="5"/>
        <v>638.73</v>
      </c>
      <c r="D23" s="19">
        <f t="shared" si="5"/>
        <v>421.29</v>
      </c>
      <c r="E23" s="19">
        <f t="shared" si="5"/>
        <v>221.97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1793.88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36.28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36.28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164.34840000000003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164.34840000000003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36.28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36.28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164.34840000000003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164.34840000000003</v>
      </c>
    </row>
    <row r="40" spans="1:34" x14ac:dyDescent="0.25">
      <c r="A40" s="13" t="s">
        <v>43</v>
      </c>
      <c r="B40" s="36"/>
      <c r="C40" s="36"/>
      <c r="D40" s="36"/>
      <c r="E40" s="36">
        <v>4.8899999999999997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4.8899999999999997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22.151699999999998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22.151699999999998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4.8899999999999997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4.8899999999999997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22.151699999999998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22.151699999999998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922.21</v>
      </c>
      <c r="C49" s="44">
        <v>721.26</v>
      </c>
      <c r="D49" s="44">
        <v>463.32</v>
      </c>
      <c r="E49" s="44">
        <v>487.21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1026.8800000000001</v>
      </c>
      <c r="C53" s="44">
        <v>937.87</v>
      </c>
      <c r="D53" s="44">
        <v>475.36</v>
      </c>
      <c r="E53" s="44">
        <v>362.94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2803.05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3.94</v>
      </c>
      <c r="C55" s="44">
        <v>59.98</v>
      </c>
      <c r="D55" s="44">
        <v>14.7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78.61999999999999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2555.4200000000005</v>
      </c>
      <c r="C64" s="53">
        <f t="shared" ref="C64:AG64" si="21">+C15+C23+C31+C39+C47+C48+C49+C50+C51+C52+C53+C54+C55+C56+C57+C58+C59+C60+C61+C62+C63</f>
        <v>2577.34</v>
      </c>
      <c r="D64" s="53">
        <f t="shared" si="21"/>
        <v>1489.32</v>
      </c>
      <c r="E64" s="53">
        <f t="shared" si="21"/>
        <v>1316.6201000000001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7938.7001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2552.91</v>
      </c>
      <c r="C67" s="57">
        <f t="shared" ref="C67:L67" si="23">C12</f>
        <v>2574.59</v>
      </c>
      <c r="D67" s="57">
        <f t="shared" si="23"/>
        <v>1485.78</v>
      </c>
      <c r="E67" s="57">
        <f t="shared" si="23"/>
        <v>1323.1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7936.3799999999992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2552.91</v>
      </c>
      <c r="C69" s="59">
        <f t="shared" ref="C69:AG69" si="25">+C67+C68</f>
        <v>2574.59</v>
      </c>
      <c r="D69" s="59">
        <f t="shared" si="25"/>
        <v>1485.78</v>
      </c>
      <c r="E69" s="59">
        <f t="shared" si="25"/>
        <v>1323.1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7936.3799999999992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2.510000000000673</v>
      </c>
      <c r="C70" s="57">
        <f t="shared" si="26"/>
        <v>2.75</v>
      </c>
      <c r="D70" s="57">
        <f t="shared" si="26"/>
        <v>3.5399999999999636</v>
      </c>
      <c r="E70" s="57">
        <f t="shared" si="26"/>
        <v>-6.4798999999998159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2.3201000000008207</v>
      </c>
    </row>
    <row r="71" spans="1:34" ht="107.25" customHeight="1" x14ac:dyDescent="0.25">
      <c r="A71" s="77" t="s">
        <v>96</v>
      </c>
      <c r="B71" s="14"/>
      <c r="C71" s="14"/>
      <c r="D71" s="14"/>
      <c r="E71" s="14" t="s">
        <v>136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994.21</v>
      </c>
      <c r="C12" s="26">
        <v>1454.77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2448.98</v>
      </c>
      <c r="AI12" s="26">
        <v>2448.9</v>
      </c>
      <c r="AJ12" s="69">
        <f>+AI12-AH12</f>
        <v>-7.999999999992724E-2</v>
      </c>
    </row>
    <row r="13" spans="1:36" ht="19.5" customHeight="1" x14ac:dyDescent="0.25">
      <c r="A13" s="25" t="s">
        <v>117</v>
      </c>
      <c r="B13" s="26">
        <v>18</v>
      </c>
      <c r="C13" s="26">
        <v>29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47</v>
      </c>
      <c r="AI13" s="26"/>
      <c r="AJ13" s="69">
        <f>+AI13-AH13</f>
        <v>-47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16.5</v>
      </c>
    </row>
    <row r="16" spans="1:36" s="32" customFormat="1" x14ac:dyDescent="0.25">
      <c r="A16" s="30" t="s">
        <v>20</v>
      </c>
      <c r="B16" s="31">
        <v>61</v>
      </c>
      <c r="C16" s="31">
        <v>157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218</v>
      </c>
      <c r="AJ16" s="70"/>
    </row>
    <row r="17" spans="1:36" s="47" customFormat="1" x14ac:dyDescent="0.25">
      <c r="A17" s="46" t="s">
        <v>27</v>
      </c>
      <c r="B17" s="22">
        <f>B16*$B$8</f>
        <v>276.33000000000004</v>
      </c>
      <c r="C17" s="22">
        <f>C16*$B$8</f>
        <v>711.21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987.54000000000008</v>
      </c>
    </row>
    <row r="18" spans="1:36" s="32" customFormat="1" x14ac:dyDescent="0.25">
      <c r="A18" s="30" t="s">
        <v>23</v>
      </c>
      <c r="B18" s="33">
        <v>46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46</v>
      </c>
      <c r="AJ18" s="70"/>
    </row>
    <row r="19" spans="1:36" s="47" customFormat="1" x14ac:dyDescent="0.25">
      <c r="A19" s="46" t="s">
        <v>27</v>
      </c>
      <c r="B19" s="22">
        <f>B18*$B$9</f>
        <v>209.29999999999998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209.29999999999998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107</v>
      </c>
      <c r="C22" s="20">
        <f t="shared" ref="C22:AG23" si="5">+C16+C18+C20</f>
        <v>157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264</v>
      </c>
    </row>
    <row r="23" spans="1:36" s="47" customFormat="1" x14ac:dyDescent="0.25">
      <c r="A23" s="48" t="s">
        <v>26</v>
      </c>
      <c r="B23" s="19">
        <f>+B17+B19+B21</f>
        <v>485.63</v>
      </c>
      <c r="C23" s="19">
        <f t="shared" si="5"/>
        <v>711.21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1196.8400000000001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488.28</v>
      </c>
      <c r="C49" s="44">
        <v>626.6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1114.8800000000001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25.78</v>
      </c>
      <c r="C53" s="44">
        <v>57.54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83.32</v>
      </c>
    </row>
    <row r="54" spans="1:34" x14ac:dyDescent="0.25">
      <c r="A54" s="17" t="s">
        <v>114</v>
      </c>
      <c r="B54" s="44"/>
      <c r="C54" s="44">
        <v>70.319999999999993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70.319999999999993</v>
      </c>
    </row>
    <row r="55" spans="1:34" x14ac:dyDescent="0.25">
      <c r="A55" s="17" t="s">
        <v>52</v>
      </c>
      <c r="B55" s="44">
        <v>31.98</v>
      </c>
      <c r="C55" s="44">
        <v>3.35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1031.6699999999998</v>
      </c>
      <c r="C64" s="53">
        <f t="shared" ref="C64:AG64" si="21">+C15+C23+C31+C39+C47+C48+C49+C50+C51+C52+C53+C54+C55+C56+C57+C58+C59+C60+C61+C62+C63</f>
        <v>1485.5199999999998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2517.1899999999996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994.21</v>
      </c>
      <c r="C67" s="57">
        <f t="shared" ref="C67:L67" si="23">C12</f>
        <v>1454.77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2448.98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29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47</v>
      </c>
    </row>
    <row r="69" spans="1:34" s="47" customFormat="1" x14ac:dyDescent="0.25">
      <c r="A69" s="58" t="s">
        <v>94</v>
      </c>
      <c r="B69" s="59">
        <f>+B67+B68</f>
        <v>1012.21</v>
      </c>
      <c r="C69" s="59">
        <f t="shared" ref="C69:AG69" si="25">+C67+C68</f>
        <v>1483.77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2495.98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19.459999999999809</v>
      </c>
      <c r="C70" s="57">
        <f t="shared" si="26"/>
        <v>1.7499999999997726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21.209999999999582</v>
      </c>
    </row>
    <row r="71" spans="1:34" ht="102.75" customHeight="1" x14ac:dyDescent="0.25">
      <c r="A71" s="77" t="s">
        <v>96</v>
      </c>
      <c r="B71" s="14" t="s">
        <v>130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827.18</v>
      </c>
      <c r="C12" s="26">
        <v>1121.69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1948.87</v>
      </c>
      <c r="AI12" s="26">
        <v>1948.87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46.1</v>
      </c>
      <c r="C15" s="23">
        <v>60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106.1</v>
      </c>
    </row>
    <row r="16" spans="1:36" s="32" customFormat="1" x14ac:dyDescent="0.25">
      <c r="A16" s="30" t="s">
        <v>20</v>
      </c>
      <c r="B16" s="31">
        <v>46</v>
      </c>
      <c r="C16" s="31">
        <v>112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158</v>
      </c>
      <c r="AJ16" s="70"/>
    </row>
    <row r="17" spans="1:36" s="47" customFormat="1" x14ac:dyDescent="0.25">
      <c r="A17" s="46" t="s">
        <v>27</v>
      </c>
      <c r="B17" s="22">
        <f>B16*$B$8</f>
        <v>211.14</v>
      </c>
      <c r="C17" s="22">
        <f>C16*$B$8</f>
        <v>514.07999999999993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725.21999999999991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112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158</v>
      </c>
    </row>
    <row r="23" spans="1:36" s="47" customFormat="1" x14ac:dyDescent="0.25">
      <c r="A23" s="48" t="s">
        <v>26</v>
      </c>
      <c r="B23" s="19">
        <f>+B17+B19+B21</f>
        <v>211.14</v>
      </c>
      <c r="C23" s="19">
        <f t="shared" si="5"/>
        <v>514.07999999999993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725.21999999999991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470.5</v>
      </c>
      <c r="C49" s="44">
        <v>469.2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939.7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33.11</v>
      </c>
      <c r="C53" s="44">
        <v>79.39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112.5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67.510000000000005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67.510000000000005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828.36</v>
      </c>
      <c r="C64" s="53">
        <f t="shared" ref="C64:AG64" si="21">+C15+C23+C31+C39+C47+C48+C49+C50+C51+C52+C53+C54+C55+C56+C57+C58+C59+C60+C61+C62+C63</f>
        <v>1122.67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1951.0300000000002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827.18</v>
      </c>
      <c r="C67" s="57">
        <f t="shared" ref="C67:L67" si="23">C12</f>
        <v>1121.69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1948.87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827.18</v>
      </c>
      <c r="C69" s="59">
        <f t="shared" ref="C69:AG69" si="25">+C67+C68</f>
        <v>1121.69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1948.87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1.1800000000000637</v>
      </c>
      <c r="C70" s="57">
        <f t="shared" si="26"/>
        <v>0.98000000000001819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2.1600000000000819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D32" activePane="bottomRight" state="frozen"/>
      <selection pane="topRight" activeCell="B1" sqref="B1"/>
      <selection pane="bottomLeft" activeCell="A5" sqref="A5"/>
      <selection pane="bottomRight" activeCell="I50" sqref="I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>
        <v>4.55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365.51</v>
      </c>
      <c r="C12" s="26">
        <v>1717.58</v>
      </c>
      <c r="D12" s="26">
        <v>1816.48</v>
      </c>
      <c r="E12" s="26">
        <v>1935.04</v>
      </c>
      <c r="F12" s="26">
        <v>1186.68</v>
      </c>
      <c r="G12" s="26">
        <v>1680.77</v>
      </c>
      <c r="H12" s="26">
        <v>680.55</v>
      </c>
      <c r="I12" s="26">
        <v>786.7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10169.310000000001</v>
      </c>
      <c r="AI12" s="26"/>
      <c r="AJ12" s="69">
        <f>+AI12-AH12</f>
        <v>-10169.310000000001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37.4</v>
      </c>
      <c r="C15" s="23">
        <v>208.5</v>
      </c>
      <c r="D15" s="23"/>
      <c r="E15" s="23">
        <v>94.5</v>
      </c>
      <c r="F15" s="23">
        <v>78.599999999999994</v>
      </c>
      <c r="G15" s="23">
        <v>158.9</v>
      </c>
      <c r="H15" s="23">
        <v>46.2</v>
      </c>
      <c r="I15" s="23">
        <v>73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697.1</v>
      </c>
    </row>
    <row r="16" spans="1:36" s="32" customFormat="1" x14ac:dyDescent="0.25">
      <c r="A16" s="30" t="s">
        <v>20</v>
      </c>
      <c r="B16" s="31">
        <v>2</v>
      </c>
      <c r="C16" s="31">
        <v>118</v>
      </c>
      <c r="D16" s="31">
        <v>174</v>
      </c>
      <c r="E16" s="31">
        <v>214</v>
      </c>
      <c r="F16" s="31">
        <v>70</v>
      </c>
      <c r="G16" s="31">
        <v>189</v>
      </c>
      <c r="H16" s="31">
        <v>46</v>
      </c>
      <c r="I16" s="31">
        <v>58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871</v>
      </c>
      <c r="AJ16" s="70"/>
    </row>
    <row r="17" spans="1:36" s="47" customFormat="1" x14ac:dyDescent="0.25">
      <c r="A17" s="46" t="s">
        <v>27</v>
      </c>
      <c r="B17" s="22">
        <f>B16*$B$8</f>
        <v>9.06</v>
      </c>
      <c r="C17" s="22">
        <f>C16*$B$8</f>
        <v>534.54000000000008</v>
      </c>
      <c r="D17" s="22">
        <f t="shared" ref="D17:AG17" si="2">D16*$B$8</f>
        <v>788.22</v>
      </c>
      <c r="E17" s="22">
        <f t="shared" si="2"/>
        <v>969.42000000000007</v>
      </c>
      <c r="F17" s="22">
        <f t="shared" si="2"/>
        <v>317.10000000000002</v>
      </c>
      <c r="G17" s="22">
        <f t="shared" si="2"/>
        <v>856.17000000000007</v>
      </c>
      <c r="H17" s="22">
        <f t="shared" si="2"/>
        <v>208.38000000000002</v>
      </c>
      <c r="I17" s="22">
        <f t="shared" si="2"/>
        <v>262.74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3945.63</v>
      </c>
    </row>
    <row r="18" spans="1:36" s="32" customFormat="1" x14ac:dyDescent="0.25">
      <c r="A18" s="30" t="s">
        <v>23</v>
      </c>
      <c r="B18" s="33"/>
      <c r="C18" s="33"/>
      <c r="D18" s="33"/>
      <c r="E18" s="33">
        <v>1</v>
      </c>
      <c r="F18" s="33"/>
      <c r="G18" s="33"/>
      <c r="H18" s="33">
        <v>3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4.55</v>
      </c>
      <c r="F19" s="22">
        <f t="shared" si="3"/>
        <v>0</v>
      </c>
      <c r="G19" s="22">
        <f t="shared" si="3"/>
        <v>0</v>
      </c>
      <c r="H19" s="22">
        <f t="shared" si="3"/>
        <v>13.649999999999999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</v>
      </c>
      <c r="C22" s="20">
        <f t="shared" ref="C22:AG23" si="5">+C16+C18+C20</f>
        <v>118</v>
      </c>
      <c r="D22" s="20">
        <f t="shared" si="5"/>
        <v>174</v>
      </c>
      <c r="E22" s="20">
        <f t="shared" si="5"/>
        <v>215</v>
      </c>
      <c r="F22" s="20">
        <f t="shared" si="5"/>
        <v>70</v>
      </c>
      <c r="G22" s="20">
        <f t="shared" si="5"/>
        <v>189</v>
      </c>
      <c r="H22" s="20">
        <f t="shared" si="5"/>
        <v>49</v>
      </c>
      <c r="I22" s="20">
        <f t="shared" si="5"/>
        <v>58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875</v>
      </c>
    </row>
    <row r="23" spans="1:36" s="47" customFormat="1" x14ac:dyDescent="0.25">
      <c r="A23" s="48" t="s">
        <v>26</v>
      </c>
      <c r="B23" s="19">
        <f>+B17+B19+B21</f>
        <v>9.06</v>
      </c>
      <c r="C23" s="19">
        <f t="shared" si="5"/>
        <v>534.54000000000008</v>
      </c>
      <c r="D23" s="19">
        <f t="shared" si="5"/>
        <v>788.22</v>
      </c>
      <c r="E23" s="19">
        <f t="shared" si="5"/>
        <v>973.97</v>
      </c>
      <c r="F23" s="19">
        <f t="shared" si="5"/>
        <v>317.10000000000002</v>
      </c>
      <c r="G23" s="19">
        <f t="shared" si="5"/>
        <v>856.17000000000007</v>
      </c>
      <c r="H23" s="19">
        <f t="shared" si="5"/>
        <v>222.03000000000003</v>
      </c>
      <c r="I23" s="19">
        <f t="shared" si="5"/>
        <v>262.74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3963.83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5.54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25.096200000000003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25.096200000000003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5.54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5.54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25.096200000000003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25.096200000000003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166.73</v>
      </c>
      <c r="C49" s="44">
        <v>725.28</v>
      </c>
      <c r="D49" s="44"/>
      <c r="E49" s="44"/>
      <c r="F49" s="44"/>
      <c r="G49" s="44"/>
      <c r="H49" s="44">
        <v>412.35</v>
      </c>
      <c r="I49" s="44">
        <v>450.82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1755.18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808.1</v>
      </c>
      <c r="E52" s="44">
        <v>651.01</v>
      </c>
      <c r="F52" s="44">
        <v>578.44000000000005</v>
      </c>
      <c r="G52" s="44">
        <v>457.12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2494.67</v>
      </c>
    </row>
    <row r="53" spans="1:34" x14ac:dyDescent="0.25">
      <c r="A53" s="17" t="s">
        <v>18</v>
      </c>
      <c r="B53" s="44">
        <v>100.21</v>
      </c>
      <c r="C53" s="44">
        <v>232.52</v>
      </c>
      <c r="D53" s="44">
        <v>231.15</v>
      </c>
      <c r="E53" s="44">
        <v>220.38</v>
      </c>
      <c r="F53" s="44">
        <v>193.36</v>
      </c>
      <c r="G53" s="44">
        <v>211.78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1189.4000000000001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52.4</v>
      </c>
      <c r="C55" s="44">
        <v>19.52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71.92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365.79999999999995</v>
      </c>
      <c r="C64" s="53">
        <f t="shared" ref="C64:AG64" si="21">+C15+C23+C31+C39+C47+C48+C49+C50+C51+C52+C53+C54+C55+C56+C57+C58+C59+C60+C61+C62+C63</f>
        <v>1720.3600000000001</v>
      </c>
      <c r="D64" s="53">
        <f t="shared" si="21"/>
        <v>1827.4700000000003</v>
      </c>
      <c r="E64" s="53">
        <f t="shared" si="21"/>
        <v>1939.8600000000001</v>
      </c>
      <c r="F64" s="53">
        <f t="shared" si="21"/>
        <v>1192.5962</v>
      </c>
      <c r="G64" s="53">
        <f t="shared" si="21"/>
        <v>1683.97</v>
      </c>
      <c r="H64" s="53">
        <f t="shared" si="21"/>
        <v>680.58</v>
      </c>
      <c r="I64" s="53">
        <f t="shared" si="21"/>
        <v>786.56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10197.196199999998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365.51</v>
      </c>
      <c r="C67" s="57">
        <f t="shared" ref="C67:L67" si="23">C12</f>
        <v>1717.58</v>
      </c>
      <c r="D67" s="57">
        <f t="shared" si="23"/>
        <v>1816.48</v>
      </c>
      <c r="E67" s="57">
        <f t="shared" si="23"/>
        <v>1935.04</v>
      </c>
      <c r="F67" s="57">
        <f t="shared" si="23"/>
        <v>1186.68</v>
      </c>
      <c r="G67" s="57">
        <f t="shared" si="23"/>
        <v>1680.77</v>
      </c>
      <c r="H67" s="57">
        <f t="shared" si="23"/>
        <v>680.55</v>
      </c>
      <c r="I67" s="57">
        <f t="shared" si="23"/>
        <v>786.7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10169.310000000001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365.51</v>
      </c>
      <c r="C69" s="59">
        <f t="shared" ref="C69:AG69" si="25">+C67+C68</f>
        <v>1717.58</v>
      </c>
      <c r="D69" s="59">
        <f t="shared" si="25"/>
        <v>1816.48</v>
      </c>
      <c r="E69" s="59">
        <f t="shared" si="25"/>
        <v>1935.04</v>
      </c>
      <c r="F69" s="59">
        <f t="shared" si="25"/>
        <v>1186.68</v>
      </c>
      <c r="G69" s="59">
        <f t="shared" si="25"/>
        <v>1680.77</v>
      </c>
      <c r="H69" s="59">
        <f t="shared" si="25"/>
        <v>680.55</v>
      </c>
      <c r="I69" s="59">
        <f t="shared" si="25"/>
        <v>786.7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10169.310000000001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0.28999999999996362</v>
      </c>
      <c r="C70" s="57">
        <f t="shared" si="26"/>
        <v>2.7800000000002001</v>
      </c>
      <c r="D70" s="57">
        <f t="shared" si="26"/>
        <v>10.990000000000236</v>
      </c>
      <c r="E70" s="57">
        <f t="shared" si="26"/>
        <v>4.8200000000001637</v>
      </c>
      <c r="F70" s="57">
        <f t="shared" si="26"/>
        <v>5.9161999999998898</v>
      </c>
      <c r="G70" s="57">
        <f t="shared" si="26"/>
        <v>3.2000000000000455</v>
      </c>
      <c r="H70" s="57">
        <f t="shared" si="26"/>
        <v>3.0000000000086402E-2</v>
      </c>
      <c r="I70" s="57">
        <f t="shared" si="26"/>
        <v>-0.14000000000010004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27.886200000000485</v>
      </c>
    </row>
    <row r="71" spans="1:34" ht="94.5" customHeight="1" x14ac:dyDescent="0.25">
      <c r="A71" s="77" t="s">
        <v>96</v>
      </c>
      <c r="B71" s="14"/>
      <c r="C71" s="14"/>
      <c r="D71" s="14" t="s">
        <v>137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2022-02-07T18:48:53Z</dcterms:modified>
</cp:coreProperties>
</file>