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7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I64" i="150"/>
  <c r="I70" i="150" s="1"/>
  <c r="AH23" i="149"/>
  <c r="F11" i="145" s="1"/>
  <c r="AF64" i="152"/>
  <c r="AF70" i="152" s="1"/>
  <c r="P64" i="152"/>
  <c r="P70" i="152" s="1"/>
  <c r="AH23" i="151"/>
  <c r="H11" i="145" s="1"/>
  <c r="B64" i="150"/>
  <c r="B70" i="150" s="1"/>
  <c r="B64" i="149"/>
  <c r="B70" i="149" s="1"/>
  <c r="X64" i="152"/>
  <c r="X70" i="152" s="1"/>
  <c r="H64" i="152"/>
  <c r="H70" i="152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Z39" i="40"/>
  <c r="AB39" i="40"/>
  <c r="AD39" i="40"/>
  <c r="AF39" i="40"/>
  <c r="T41" i="40"/>
  <c r="U41" i="40"/>
  <c r="V41" i="40"/>
  <c r="W41" i="40"/>
  <c r="W47" i="40" s="1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AG23" i="40" s="1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AE39" i="40"/>
  <c r="AA39" i="40"/>
  <c r="W39" i="40"/>
  <c r="AD23" i="40"/>
  <c r="Z23" i="40"/>
  <c r="V23" i="40"/>
  <c r="V64" i="40" s="1"/>
  <c r="T47" i="40"/>
  <c r="T64" i="40" s="1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H69" i="40" s="1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V70" i="40" l="1"/>
  <c r="Q39" i="40"/>
  <c r="M39" i="40"/>
  <c r="C69" i="40"/>
  <c r="AE64" i="40"/>
  <c r="AE70" i="40" s="1"/>
  <c r="P47" i="40"/>
  <c r="O39" i="40"/>
  <c r="E69" i="40"/>
  <c r="G69" i="40"/>
  <c r="R47" i="40"/>
  <c r="N47" i="40"/>
  <c r="I69" i="40"/>
  <c r="K69" i="40"/>
  <c r="D69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AH69" i="40" l="1"/>
  <c r="S64" i="40"/>
  <c r="S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<sst xmlns="http://schemas.openxmlformats.org/spreadsheetml/2006/main" count="793" uniqueCount="161">
  <si>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</si>
  <si>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</si>
  <si>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</si>
  <si>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</si>
  <si>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</si>
  <si>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</si>
  <si>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</si>
  <si>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</si>
  <si>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</si>
  <si>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</si>
  <si>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</si>
  <si>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</si>
  <si>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</si>
  <si>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</si>
  <si>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</si>
  <si>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</si>
  <si>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</si>
  <si>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</si>
  <si>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</si>
  <si>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</si>
  <si>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</si>
  <si>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</si>
  <si>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</si>
  <si>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</si>
  <si>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</si>
  <si>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</si>
  <si>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</si>
  <si>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</si>
  <si>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</si>
  <si>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</si>
  <si>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</si>
  <si>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</si>
  <si>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</si>
  <si>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</si>
  <si>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</si>
  <si>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</si>
  <si>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</si>
  <si>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</si>
  <si>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</si>
  <si>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</si>
  <si>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</si>
  <si>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</si>
  <si>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</si>
  <si>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</si>
  <si>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</si>
  <si>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</si>
  <si>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</si>
  <si>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</si>
  <si>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</si>
  <si>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</si>
  <si>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</si>
  <si>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</si>
  <si>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</si>
  <si>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</si>
  <si>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</si>
  <si>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</si>
  <si>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</si>
  <si>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</si>
  <si>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</si>
  <si>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</si>
  <si>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</si>
  <si>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</si>
  <si>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</si>
  <si>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</si>
  <si>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</si>
  <si>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</si>
  <si>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</si>
  <si>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</si>
  <si>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</si>
  <si>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</si>
  <si>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</si>
  <si>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</si>
  <si>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</si>
  <si>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</si>
  <si>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</si>
  <si>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</si>
  <si>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</si>
  <si>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</si>
  <si>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</si>
  <si>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</si>
  <si>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</si>
  <si>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</si>
  <si>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</si>
  <si>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</si>
  <si>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</si>
  <si>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</si>
  <si>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</si>
  <si>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</si>
  <si>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</si>
  <si>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</si>
  <si>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</si>
  <si>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</si>
  <si>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</si>
  <si>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</si>
  <si>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</si>
  <si>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</si>
  <si>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</si>
  <si>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</si>
  <si>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</si>
  <si>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</si>
  <si>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</si>
  <si>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</si>
  <si>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</si>
  <si>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</si>
  <si>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</si>
  <si>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</si>
  <si>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</si>
  <si>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</si>
  <si>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</si>
  <si>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</si>
  <si>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</si>
  <si>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</si>
  <si>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</si>
  <si>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</si>
  <si>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</si>
  <si>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</si>
  <si>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</si>
  <si>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</si>
  <si>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</si>
  <si>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</si>
  <si>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</si>
  <si>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0-0-0</t>
  </si>
  <si>
    <t>faltante de20$.</t>
  </si>
  <si>
    <t>r/f 18.60.</t>
  </si>
  <si>
    <t>malregistro 2$.</t>
  </si>
  <si>
    <t>r/f 2.50</t>
  </si>
  <si>
    <t>r/f 74.50</t>
  </si>
  <si>
    <t>r/f 39.30</t>
  </si>
  <si>
    <t>faltante en efectivo.</t>
  </si>
  <si>
    <t>mal registro 0.09$.</t>
  </si>
  <si>
    <t>r/f 36.50</t>
  </si>
  <si>
    <t>r/f 54.00</t>
  </si>
  <si>
    <t>4.00periodico..</t>
  </si>
  <si>
    <t>deb.bancamiga.</t>
  </si>
  <si>
    <t>r/f 15.50</t>
  </si>
  <si>
    <t>r/f 40.80</t>
  </si>
  <si>
    <t>peridico 13.00</t>
  </si>
  <si>
    <t>r/f 40.00</t>
  </si>
  <si>
    <t>r/f 29.50</t>
  </si>
  <si>
    <t>CRED.BANCAMIGA</t>
  </si>
  <si>
    <t>R/F 104.00</t>
  </si>
  <si>
    <t>R/F 29.00</t>
  </si>
  <si>
    <t>R/F 41.50</t>
  </si>
  <si>
    <t>R/F 32.20</t>
  </si>
  <si>
    <t>R/F 7.60</t>
  </si>
  <si>
    <t>R/F 2.50</t>
  </si>
  <si>
    <t>R/F 44.30</t>
  </si>
  <si>
    <t>R/F  16.20</t>
  </si>
  <si>
    <t>R/F 109.50</t>
  </si>
  <si>
    <t>R/F 6.50</t>
  </si>
  <si>
    <t xml:space="preserve">CUENTA COBRADA </t>
  </si>
  <si>
    <t>POR MAS #1331 MONTO</t>
  </si>
  <si>
    <t>NOTA CREDITO 5$.</t>
  </si>
  <si>
    <t>FALTANTE EFECTIVO.</t>
  </si>
  <si>
    <t>R/F 8.45</t>
  </si>
  <si>
    <t>R/F 5.50</t>
  </si>
  <si>
    <t>FALTANTE 10$.</t>
  </si>
  <si>
    <t>R/F 13.40</t>
  </si>
  <si>
    <t>R/F 12.50</t>
  </si>
  <si>
    <t>R/F 187.00</t>
  </si>
  <si>
    <t>R/F 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</si>
</sst>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74676.832000000009</v>
      </c>
      <c r="C2" s="43">
        <f>MODELO!AH12</f>
        <v>25457.409999999996</v>
      </c>
      <c r="D2" s="43">
        <f>EXQUISITECES!AH12</f>
        <v>14711.02</v>
      </c>
      <c r="E2" s="43">
        <f>HOYADA!AH12</f>
        <v>9236.99</v>
      </c>
      <c r="F2" s="43">
        <f>FARMASTOP!AH12</f>
        <v>1387.51</v>
      </c>
      <c r="G2" s="43">
        <f>BOCAS!AH12</f>
        <v>5128.28</v>
      </c>
      <c r="H2" s="43">
        <f>LAGUNETICA!AH12</f>
        <v>15508.480000000001</v>
      </c>
      <c r="I2" s="43">
        <f>SANANTONIO!AH12</f>
        <v>0</v>
      </c>
      <c r="J2" s="43">
        <f>SUM(B2:I2)</f>
        <v>146106.522</v>
      </c>
    </row>
    <row r="3" spans="1:10" x14ac:dyDescent="0.25">
      <c r="A3" s="46" t="s">
        <v>0</v>
      </c>
      <c r="B3" s="43">
        <f>AUTOMERCADO!AH15</f>
        <v>1086.9000000000001</v>
      </c>
      <c r="C3" s="43">
        <f>MODELO!AH15</f>
        <v>369.7</v>
      </c>
      <c r="D3" s="43">
        <f>EXQUISITECES!AH15</f>
        <v>373.9</v>
      </c>
      <c r="E3" s="43">
        <f>HOYADA!AH15</f>
        <v>630.9</v>
      </c>
      <c r="F3" s="43">
        <f>FARMASTOP!AH15</f>
        <v>5.7</v>
      </c>
      <c r="G3" s="43">
        <f>BOCAS!AH15</f>
        <v>48</v>
      </c>
      <c r="H3" s="43">
        <f>LAGUNETICA!AH15</f>
        <v>434.3</v>
      </c>
      <c r="I3" s="43">
        <f>SANANTONIO!AH15</f>
        <v>0</v>
      </c>
      <c r="J3" s="43">
        <f t="shared" ref="J3:J52" si="0">SUM(B3:I3)</f>
        <v>2949.4</v>
      </c>
    </row>
    <row r="4" spans="1:10" x14ac:dyDescent="0.25">
      <c r="A4" s="73" t="s">
        <v>20</v>
      </c>
      <c r="B4" s="43">
        <f>AUTOMERCADO!AH16</f>
        <v>9881</v>
      </c>
      <c r="C4" s="43">
        <f>MODELO!AH16</f>
        <v>3189</v>
      </c>
      <c r="D4" s="43">
        <f>EXQUISITECES!AH16</f>
        <v>2029</v>
      </c>
      <c r="E4" s="43">
        <f>HOYADA!AH16</f>
        <v>733</v>
      </c>
      <c r="F4" s="43">
        <f>FARMASTOP!AH16</f>
        <v>141</v>
      </c>
      <c r="G4" s="43">
        <f>BOCAS!AH16</f>
        <v>693</v>
      </c>
      <c r="H4" s="43">
        <f>LAGUNETICA!AH16</f>
        <v>1718</v>
      </c>
      <c r="I4" s="43">
        <f>SANANTONIO!AH16</f>
        <v>0</v>
      </c>
      <c r="J4" s="43">
        <f t="shared" si="0"/>
        <v>18384</v>
      </c>
    </row>
    <row r="5" spans="1:10" x14ac:dyDescent="0.25">
      <c r="A5" s="46" t="s">
        <v>27</v>
      </c>
      <c r="B5" s="43">
        <f>AUTOMERCADO!AH17</f>
        <v>43772.83</v>
      </c>
      <c r="C5" s="43">
        <f>MODELO!AH17</f>
        <v>14127.27</v>
      </c>
      <c r="D5" s="43">
        <f>EXQUISITECES!AH17</f>
        <v>8988.4699999999993</v>
      </c>
      <c r="E5" s="43">
        <f>HOYADA!AH17</f>
        <v>3247.1899999999996</v>
      </c>
      <c r="F5" s="43">
        <f>FARMASTOP!AH17</f>
        <v>624.62999999999988</v>
      </c>
      <c r="G5" s="43">
        <f>BOCAS!AH17</f>
        <v>3180.87</v>
      </c>
      <c r="H5" s="43">
        <f>LAGUNETICA!AH17</f>
        <v>7610.7400000000007</v>
      </c>
      <c r="I5" s="43">
        <f>SANANTONIO!AH17</f>
        <v>0</v>
      </c>
      <c r="J5" s="43">
        <f t="shared" si="0"/>
        <v>81552.000000000015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9881</v>
      </c>
      <c r="C10" s="43">
        <f>MODELO!AH22</f>
        <v>3189</v>
      </c>
      <c r="D10" s="43">
        <f>EXQUISITECES!AH22</f>
        <v>2029</v>
      </c>
      <c r="E10" s="43">
        <f>HOYADA!AH22</f>
        <v>733</v>
      </c>
      <c r="F10" s="43">
        <f>FARMASTOP!AH22</f>
        <v>141</v>
      </c>
      <c r="G10" s="43">
        <f>BOCAS!AH22</f>
        <v>693</v>
      </c>
      <c r="H10" s="43">
        <f>LAGUNETICA!AH22</f>
        <v>1718</v>
      </c>
      <c r="I10" s="43">
        <f>SANANTONIO!AH22</f>
        <v>0</v>
      </c>
      <c r="J10" s="43">
        <f t="shared" si="0"/>
        <v>18384</v>
      </c>
    </row>
    <row r="11" spans="1:10" x14ac:dyDescent="0.25">
      <c r="A11" s="48" t="s">
        <v>26</v>
      </c>
      <c r="B11" s="43">
        <f>AUTOMERCADO!AH23</f>
        <v>43772.83</v>
      </c>
      <c r="C11" s="43">
        <f>MODELO!AH23</f>
        <v>14127.27</v>
      </c>
      <c r="D11" s="43">
        <f>EXQUISITECES!AH23</f>
        <v>8988.4699999999993</v>
      </c>
      <c r="E11" s="43">
        <f>HOYADA!AH23</f>
        <v>3247.1899999999996</v>
      </c>
      <c r="F11" s="43">
        <f>FARMASTOP!AH23</f>
        <v>624.62999999999988</v>
      </c>
      <c r="G11" s="43">
        <f>BOCAS!AH23</f>
        <v>3180.87</v>
      </c>
      <c r="H11" s="43">
        <f>LAGUNETICA!AH23</f>
        <v>7610.7400000000007</v>
      </c>
      <c r="I11" s="43">
        <f>SANANTONIO!AH23</f>
        <v>0</v>
      </c>
      <c r="J11" s="43">
        <f t="shared" si="0"/>
        <v>81552.000000000015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854.56</v>
      </c>
      <c r="C20" s="43">
        <f>MODELO!AH32</f>
        <v>53.3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7.5</v>
      </c>
      <c r="H20" s="43">
        <f>LAGUNETICA!AH32</f>
        <v>0</v>
      </c>
      <c r="I20" s="43">
        <f>SANANTONIO!AH32</f>
        <v>0</v>
      </c>
      <c r="J20" s="43">
        <f t="shared" si="0"/>
        <v>915.3599999999999</v>
      </c>
    </row>
    <row r="21" spans="1:10" x14ac:dyDescent="0.25">
      <c r="A21" s="46" t="s">
        <v>35</v>
      </c>
      <c r="B21" s="43">
        <f>AUTOMERCADO!AH33</f>
        <v>3785.7008000000001</v>
      </c>
      <c r="C21" s="43">
        <f>MODELO!AH33</f>
        <v>236.11899999999997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34.424999999999997</v>
      </c>
      <c r="H21" s="43">
        <f>LAGUNETICA!AH33</f>
        <v>0</v>
      </c>
      <c r="I21" s="43">
        <f>SANANTONIO!AH33</f>
        <v>0</v>
      </c>
      <c r="J21" s="43">
        <f t="shared" si="0"/>
        <v>4056.2448000000004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854.56</v>
      </c>
      <c r="C26" s="43">
        <f>MODELO!AH38</f>
        <v>53.3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7.5</v>
      </c>
      <c r="H26" s="43">
        <f>LAGUNETICA!AH38</f>
        <v>0</v>
      </c>
      <c r="I26" s="43">
        <f>SANANTONIO!AH38</f>
        <v>0</v>
      </c>
      <c r="J26" s="43">
        <f t="shared" si="0"/>
        <v>915.3599999999999</v>
      </c>
    </row>
    <row r="27" spans="1:10" x14ac:dyDescent="0.25">
      <c r="A27" s="48" t="s">
        <v>42</v>
      </c>
      <c r="B27" s="43">
        <f>AUTOMERCADO!AH39</f>
        <v>3785.7008000000001</v>
      </c>
      <c r="C27" s="43">
        <f>MODELO!AH39</f>
        <v>236.11899999999997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34.424999999999997</v>
      </c>
      <c r="H27" s="43">
        <f>LAGUNETICA!AH39</f>
        <v>0</v>
      </c>
      <c r="I27" s="43">
        <f>SANANTONIO!AH39</f>
        <v>0</v>
      </c>
      <c r="J27" s="43">
        <f t="shared" si="0"/>
        <v>4056.2448000000004</v>
      </c>
    </row>
    <row r="28" spans="1:10" x14ac:dyDescent="0.25">
      <c r="A28" s="46" t="s">
        <v>43</v>
      </c>
      <c r="B28" s="43">
        <f>AUTOMERCADO!AH40</f>
        <v>607.66000000000008</v>
      </c>
      <c r="C28" s="43">
        <f>MODELO!AH40</f>
        <v>55.819999999999993</v>
      </c>
      <c r="D28" s="43">
        <f>EXQUISITECES!AH40</f>
        <v>0</v>
      </c>
      <c r="E28" s="43">
        <f>HOYADA!AH40</f>
        <v>7.65</v>
      </c>
      <c r="F28" s="43">
        <f>FARMASTOP!AH40</f>
        <v>0</v>
      </c>
      <c r="G28" s="43">
        <f>BOCAS!AH40</f>
        <v>14.72</v>
      </c>
      <c r="H28" s="43">
        <f>LAGUNETICA!AH40</f>
        <v>25</v>
      </c>
      <c r="I28" s="43">
        <f>SANANTONIO!AH40</f>
        <v>0</v>
      </c>
      <c r="J28" s="43">
        <f t="shared" si="0"/>
        <v>710.85</v>
      </c>
    </row>
    <row r="29" spans="1:10" x14ac:dyDescent="0.25">
      <c r="A29" s="46" t="s">
        <v>44</v>
      </c>
      <c r="B29" s="43">
        <f>AUTOMERCADO!AH41</f>
        <v>2691.9337999999998</v>
      </c>
      <c r="C29" s="43">
        <f>MODELO!AH41</f>
        <v>247.28259999999995</v>
      </c>
      <c r="D29" s="43">
        <f>EXQUISITECES!AH41</f>
        <v>0</v>
      </c>
      <c r="E29" s="43">
        <f>HOYADA!AH41</f>
        <v>33.889499999999998</v>
      </c>
      <c r="F29" s="43">
        <f>FARMASTOP!AH41</f>
        <v>0</v>
      </c>
      <c r="G29" s="43">
        <f>BOCAS!AH41</f>
        <v>67.564800000000005</v>
      </c>
      <c r="H29" s="43">
        <f>LAGUNETICA!AH41</f>
        <v>110.74999999999999</v>
      </c>
      <c r="I29" s="43">
        <f>SANANTONIO!AH41</f>
        <v>0</v>
      </c>
      <c r="J29" s="43">
        <f t="shared" si="0"/>
        <v>3151.4206999999997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607.66000000000008</v>
      </c>
      <c r="C34" s="43">
        <f>MODELO!AH46</f>
        <v>55.819999999999993</v>
      </c>
      <c r="D34" s="43">
        <f>EXQUISITECES!AH46</f>
        <v>0</v>
      </c>
      <c r="E34" s="43">
        <f>HOYADA!AH46</f>
        <v>7.65</v>
      </c>
      <c r="F34" s="43">
        <f>FARMASTOP!AH46</f>
        <v>0</v>
      </c>
      <c r="G34" s="43">
        <f>BOCAS!AH46</f>
        <v>14.72</v>
      </c>
      <c r="H34" s="43">
        <f>LAGUNETICA!AH46</f>
        <v>25</v>
      </c>
      <c r="I34" s="43">
        <f>SANANTONIO!AH46</f>
        <v>0</v>
      </c>
      <c r="J34" s="43">
        <f t="shared" si="0"/>
        <v>710.85</v>
      </c>
    </row>
    <row r="35" spans="1:10" x14ac:dyDescent="0.25">
      <c r="A35" s="48" t="s">
        <v>48</v>
      </c>
      <c r="B35" s="43">
        <f>AUTOMERCADO!AH47</f>
        <v>2691.9337999999998</v>
      </c>
      <c r="C35" s="43">
        <f>MODELO!AH47</f>
        <v>247.28259999999995</v>
      </c>
      <c r="D35" s="43">
        <f>EXQUISITECES!AH47</f>
        <v>0</v>
      </c>
      <c r="E35" s="43">
        <f>HOYADA!AH47</f>
        <v>33.889499999999998</v>
      </c>
      <c r="F35" s="43">
        <f>FARMASTOP!AH47</f>
        <v>0</v>
      </c>
      <c r="G35" s="43">
        <f>BOCAS!AH47</f>
        <v>67.564800000000005</v>
      </c>
      <c r="H35" s="43">
        <f>LAGUNETICA!AH47</f>
        <v>110.74999999999999</v>
      </c>
      <c r="I35" s="43">
        <f>SANANTONIO!AH47</f>
        <v>0</v>
      </c>
      <c r="J35" s="43">
        <f t="shared" si="0"/>
        <v>3151.4206999999997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17943.16</v>
      </c>
      <c r="C37" s="43">
        <f>MODELO!AH49</f>
        <v>5470.3400000000011</v>
      </c>
      <c r="D37" s="43">
        <f>EXQUISITECES!AH49</f>
        <v>3914.62</v>
      </c>
      <c r="E37" s="43">
        <f>HOYADA!AH49</f>
        <v>2940.9800000000005</v>
      </c>
      <c r="F37" s="43">
        <f>FARMASTOP!AH49</f>
        <v>681.05</v>
      </c>
      <c r="G37" s="43">
        <f>BOCAS!AH49</f>
        <v>1405.06</v>
      </c>
      <c r="H37" s="43">
        <f>LAGUNETICA!AH49</f>
        <v>1828.5</v>
      </c>
      <c r="I37" s="43">
        <f>SANANTONIO!AH49</f>
        <v>0</v>
      </c>
      <c r="J37" s="43">
        <f t="shared" si="0"/>
        <v>34183.71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398.39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398.39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2794.27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3302.09</v>
      </c>
      <c r="I40" s="43">
        <f>SANANTONIO!AH52</f>
        <v>0</v>
      </c>
      <c r="J40" s="43">
        <f t="shared" si="0"/>
        <v>6096.3600000000006</v>
      </c>
    </row>
    <row r="41" spans="1:10" x14ac:dyDescent="0.25">
      <c r="A41" s="74" t="s">
        <v>18</v>
      </c>
      <c r="B41" s="43">
        <f>AUTOMERCADO!AH53</f>
        <v>3014.26</v>
      </c>
      <c r="C41" s="43">
        <f>MODELO!AH53</f>
        <v>1978.6399999999999</v>
      </c>
      <c r="D41" s="43">
        <f>EXQUISITECES!AH53</f>
        <v>1194.4299999999998</v>
      </c>
      <c r="E41" s="43">
        <f>HOYADA!AH53</f>
        <v>2253.0499999999997</v>
      </c>
      <c r="F41" s="43">
        <f>FARMASTOP!AH53</f>
        <v>82.93</v>
      </c>
      <c r="G41" s="43">
        <f>BOCAS!AH53</f>
        <v>317.64999999999998</v>
      </c>
      <c r="H41" s="43">
        <f>LAGUNETICA!AH53</f>
        <v>2116.73</v>
      </c>
      <c r="I41" s="43">
        <f>SANANTONIO!AH53</f>
        <v>0</v>
      </c>
      <c r="J41" s="43">
        <f t="shared" si="0"/>
        <v>10957.689999999999</v>
      </c>
    </row>
    <row r="42" spans="1:10" x14ac:dyDescent="0.25">
      <c r="A42" s="74" t="s">
        <v>114</v>
      </c>
      <c r="B42" s="43">
        <f>AUTOMERCADO!AH54</f>
        <v>443.51000000000005</v>
      </c>
      <c r="C42" s="43">
        <f>MODELO!AH54</f>
        <v>82.820000000000007</v>
      </c>
      <c r="D42" s="43">
        <f>EXQUISITECES!AH54</f>
        <v>0</v>
      </c>
      <c r="E42" s="43">
        <f>HOYADA!AH54</f>
        <v>31.45</v>
      </c>
      <c r="F42" s="43">
        <f>FARMASTOP!AH54</f>
        <v>12.49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570.2700000000001</v>
      </c>
    </row>
    <row r="43" spans="1:10" x14ac:dyDescent="0.25">
      <c r="A43" s="74" t="s">
        <v>52</v>
      </c>
      <c r="B43" s="43">
        <f>AUTOMERCADO!AH55</f>
        <v>1950.15</v>
      </c>
      <c r="C43" s="43">
        <f>MODELO!AH55</f>
        <v>436.25</v>
      </c>
      <c r="D43" s="43">
        <f>EXQUISITECES!AH55</f>
        <v>152.25</v>
      </c>
      <c r="E43" s="43">
        <f>HOYADA!AH55</f>
        <v>19.04</v>
      </c>
      <c r="F43" s="43">
        <f>FARMASTOP!AH55</f>
        <v>14.18</v>
      </c>
      <c r="G43" s="43">
        <f>BOCAS!AH55</f>
        <v>182.67</v>
      </c>
      <c r="H43" s="43">
        <f>LAGUNETICA!AH55</f>
        <v>68.900000000000006</v>
      </c>
      <c r="I43" s="43">
        <f>SANANTONIO!AH55</f>
        <v>0</v>
      </c>
      <c r="J43" s="43">
        <f t="shared" si="0"/>
        <v>2823.44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163.41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74.55</v>
      </c>
      <c r="I47" s="43">
        <f>SANANTONIO!AH59</f>
        <v>0</v>
      </c>
      <c r="J47" s="43">
        <f t="shared" si="0"/>
        <v>237.95999999999998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104.6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104.6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75086.834600000017</v>
      </c>
      <c r="C52" s="75">
        <f>MODELO!AH64</f>
        <v>25906.101599999995</v>
      </c>
      <c r="D52" s="75">
        <f>EXQUISITECES!AH64</f>
        <v>14728.269999999999</v>
      </c>
      <c r="E52" s="75">
        <f>HOYADA!AH64</f>
        <v>9156.4994999999999</v>
      </c>
      <c r="F52" s="75">
        <f>FARMASTOP!AH64</f>
        <v>1420.98</v>
      </c>
      <c r="G52" s="75">
        <f>BOCAS!AH64</f>
        <v>5236.2398000000003</v>
      </c>
      <c r="H52" s="75">
        <f>LAGUNETICA!AH64</f>
        <v>15546.560000000001</v>
      </c>
      <c r="I52" s="75">
        <f>SANANTONIO!AH64</f>
        <v>0</v>
      </c>
      <c r="J52" s="75">
        <f t="shared" si="0"/>
        <v>147081.48550000001</v>
      </c>
    </row>
    <row r="53" spans="1:10" x14ac:dyDescent="0.25">
      <c r="A53" s="56" t="s">
        <v>3</v>
      </c>
      <c r="B53" s="43">
        <f>B2</f>
        <v>74676.832000000009</v>
      </c>
      <c r="C53" s="43">
        <f t="shared" ref="C53:I53" si="1">C2</f>
        <v>25457.409999999996</v>
      </c>
      <c r="D53" s="43">
        <f t="shared" si="1"/>
        <v>14711.02</v>
      </c>
      <c r="E53" s="43">
        <f t="shared" si="1"/>
        <v>9236.99</v>
      </c>
      <c r="F53" s="43">
        <f t="shared" si="1"/>
        <v>1387.51</v>
      </c>
      <c r="G53" s="43">
        <f t="shared" si="1"/>
        <v>5128.28</v>
      </c>
      <c r="H53" s="43">
        <f t="shared" si="1"/>
        <v>15508.480000000001</v>
      </c>
      <c r="I53" s="43">
        <f t="shared" si="1"/>
        <v>0</v>
      </c>
      <c r="J53" s="43">
        <f>J2</f>
        <v>146106.522</v>
      </c>
    </row>
    <row r="54" spans="1:10" x14ac:dyDescent="0.25">
      <c r="A54" s="58" t="s">
        <v>95</v>
      </c>
      <c r="B54" s="43">
        <f>+B52-B53</f>
        <v>410.00260000000708</v>
      </c>
      <c r="C54" s="43">
        <f t="shared" ref="C54:I54" si="2">+C52-C53</f>
        <v>448.69159999999829</v>
      </c>
      <c r="D54" s="43">
        <f t="shared" si="2"/>
        <v>17.249999999998181</v>
      </c>
      <c r="E54" s="43">
        <f t="shared" si="2"/>
        <v>-80.490499999999884</v>
      </c>
      <c r="F54" s="43">
        <f t="shared" si="2"/>
        <v>33.470000000000027</v>
      </c>
      <c r="G54" s="43">
        <f t="shared" si="2"/>
        <v>107.95980000000054</v>
      </c>
      <c r="H54" s="43">
        <f t="shared" si="2"/>
        <v>38.079999999999927</v>
      </c>
      <c r="I54" s="43">
        <f t="shared" si="2"/>
        <v>0</v>
      </c>
      <c r="J54" s="43">
        <f>+J52-J53</f>
        <v>974.96350000001257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C45" activePane="bottomRight" state="frozen"/>
      <selection pane="topRight" activeCell="B1" sqref="B1"/>
      <selection pane="bottomLeft" activeCell="A5" sqref="A5"/>
      <selection pane="bottomRight" activeCell="H56" sqref="H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>
        <v>4.43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71</v>
      </c>
      <c r="L11" s="5" t="s">
        <v>75</v>
      </c>
      <c r="M11" s="5" t="s">
        <v>56</v>
      </c>
      <c r="N11" s="5" t="s">
        <v>58</v>
      </c>
      <c r="O11" s="5" t="s">
        <v>60</v>
      </c>
      <c r="P11" s="5" t="s">
        <v>62</v>
      </c>
      <c r="Q11" s="5" t="s">
        <v>64</v>
      </c>
      <c r="R11" s="5" t="s">
        <v>66</v>
      </c>
      <c r="S11" s="5" t="s">
        <v>68</v>
      </c>
      <c r="T11" s="5" t="s">
        <v>70</v>
      </c>
      <c r="U11" s="5" t="s">
        <v>72</v>
      </c>
      <c r="V11" s="5" t="s">
        <v>76</v>
      </c>
      <c r="W11" s="5" t="s">
        <v>80</v>
      </c>
      <c r="X11" s="5" t="s">
        <v>80</v>
      </c>
      <c r="Y11" s="5" t="s">
        <v>82</v>
      </c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393.11</v>
      </c>
      <c r="C12" s="26">
        <v>3120.53</v>
      </c>
      <c r="D12" s="26">
        <v>5207.63</v>
      </c>
      <c r="E12" s="26">
        <v>5126.29</v>
      </c>
      <c r="F12" s="26">
        <v>5731.2</v>
      </c>
      <c r="G12" s="26">
        <v>5233.3500000000004</v>
      </c>
      <c r="H12" s="26">
        <v>4510.0600000000004</v>
      </c>
      <c r="I12" s="26">
        <v>3824.92</v>
      </c>
      <c r="J12" s="26">
        <v>2621.94</v>
      </c>
      <c r="K12" s="26">
        <v>3271.19</v>
      </c>
      <c r="L12" s="26">
        <v>624.07000000000005</v>
      </c>
      <c r="M12" s="26">
        <v>3119.3</v>
      </c>
      <c r="N12" s="26">
        <v>3795.14</v>
      </c>
      <c r="O12" s="26">
        <v>3758.42</v>
      </c>
      <c r="P12" s="26">
        <v>3240.8519999999999</v>
      </c>
      <c r="Q12" s="26">
        <v>6225.48</v>
      </c>
      <c r="R12" s="26">
        <v>2091.1799999999998</v>
      </c>
      <c r="S12" s="26">
        <v>3709.13</v>
      </c>
      <c r="T12" s="26">
        <v>3499.67</v>
      </c>
      <c r="U12" s="26">
        <v>1922.33</v>
      </c>
      <c r="V12" s="26">
        <v>729.66</v>
      </c>
      <c r="W12" s="26">
        <v>881.81</v>
      </c>
      <c r="X12" s="26">
        <v>10.55</v>
      </c>
      <c r="Y12" s="26">
        <v>2029.02</v>
      </c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74676.832000000009</v>
      </c>
      <c r="AI12" s="26">
        <v>74676.75</v>
      </c>
      <c r="AJ12" s="69">
        <f>+AI12-AH12</f>
        <v>-8.2000000009429641E-2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29</v>
      </c>
      <c r="E15" s="23"/>
      <c r="F15" s="23"/>
      <c r="G15" s="23">
        <v>354</v>
      </c>
      <c r="H15" s="23">
        <v>111.2</v>
      </c>
      <c r="I15" s="23">
        <v>93.7</v>
      </c>
      <c r="J15" s="23">
        <v>5</v>
      </c>
      <c r="K15" s="23"/>
      <c r="L15" s="23">
        <v>5</v>
      </c>
      <c r="M15" s="23">
        <v>22</v>
      </c>
      <c r="N15" s="23"/>
      <c r="O15" s="23"/>
      <c r="P15" s="23"/>
      <c r="Q15" s="23">
        <v>16</v>
      </c>
      <c r="R15" s="23"/>
      <c r="S15" s="23">
        <v>5.5</v>
      </c>
      <c r="T15" s="23"/>
      <c r="U15" s="23">
        <v>4.5</v>
      </c>
      <c r="V15" s="23">
        <v>0</v>
      </c>
      <c r="W15" s="23">
        <v>65</v>
      </c>
      <c r="X15" s="23">
        <v>11</v>
      </c>
      <c r="Y15" s="23">
        <v>365</v>
      </c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1086.9000000000001</v>
      </c>
    </row>
    <row r="16" spans="1:36" s="32" customFormat="1" x14ac:dyDescent="0.25">
      <c r="A16" s="30" t="s">
        <v>20</v>
      </c>
      <c r="B16" s="31">
        <v>35</v>
      </c>
      <c r="C16" s="31">
        <v>468</v>
      </c>
      <c r="D16" s="31">
        <v>756</v>
      </c>
      <c r="E16" s="31">
        <v>743</v>
      </c>
      <c r="F16" s="31">
        <v>821</v>
      </c>
      <c r="G16" s="31">
        <v>576</v>
      </c>
      <c r="H16" s="31">
        <v>803</v>
      </c>
      <c r="I16" s="31">
        <v>346</v>
      </c>
      <c r="J16" s="31">
        <v>420</v>
      </c>
      <c r="K16" s="31">
        <v>548</v>
      </c>
      <c r="L16" s="31">
        <v>110</v>
      </c>
      <c r="M16" s="31">
        <v>252</v>
      </c>
      <c r="N16" s="31">
        <v>467</v>
      </c>
      <c r="O16" s="31">
        <v>480</v>
      </c>
      <c r="P16" s="31">
        <v>521</v>
      </c>
      <c r="Q16" s="31">
        <v>572</v>
      </c>
      <c r="R16" s="31">
        <v>318</v>
      </c>
      <c r="S16" s="31">
        <v>380</v>
      </c>
      <c r="T16" s="31">
        <v>572</v>
      </c>
      <c r="U16" s="31">
        <v>262</v>
      </c>
      <c r="V16" s="31">
        <v>83</v>
      </c>
      <c r="W16" s="31">
        <v>85</v>
      </c>
      <c r="X16" s="31"/>
      <c r="Y16" s="31">
        <v>263</v>
      </c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9881</v>
      </c>
      <c r="AJ16" s="70"/>
    </row>
    <row r="17" spans="1:36" s="47" customFormat="1" x14ac:dyDescent="0.25">
      <c r="A17" s="46" t="s">
        <v>27</v>
      </c>
      <c r="B17" s="22">
        <f>B16*$B$8</f>
        <v>155.04999999999998</v>
      </c>
      <c r="C17" s="22">
        <f>C16*$B$8</f>
        <v>2073.2399999999998</v>
      </c>
      <c r="D17" s="22">
        <f t="shared" ref="D17:L17" si="2">D16*$B$8</f>
        <v>3349.08</v>
      </c>
      <c r="E17" s="22">
        <f t="shared" si="2"/>
        <v>3291.49</v>
      </c>
      <c r="F17" s="22">
        <f t="shared" si="2"/>
        <v>3637.0299999999997</v>
      </c>
      <c r="G17" s="22">
        <f t="shared" si="2"/>
        <v>2551.6799999999998</v>
      </c>
      <c r="H17" s="22">
        <f t="shared" si="2"/>
        <v>3557.29</v>
      </c>
      <c r="I17" s="22">
        <f t="shared" si="2"/>
        <v>1532.78</v>
      </c>
      <c r="J17" s="22">
        <f t="shared" si="2"/>
        <v>1860.6</v>
      </c>
      <c r="K17" s="22">
        <f t="shared" si="2"/>
        <v>2427.64</v>
      </c>
      <c r="L17" s="22">
        <f t="shared" si="2"/>
        <v>487.29999999999995</v>
      </c>
      <c r="M17" s="22">
        <f t="shared" ref="M17:R17" si="3">M16*$B$8</f>
        <v>1116.3599999999999</v>
      </c>
      <c r="N17" s="22">
        <f t="shared" si="3"/>
        <v>2068.81</v>
      </c>
      <c r="O17" s="22">
        <f t="shared" si="3"/>
        <v>2126.3999999999996</v>
      </c>
      <c r="P17" s="22">
        <f t="shared" si="3"/>
        <v>2308.0299999999997</v>
      </c>
      <c r="Q17" s="22">
        <f t="shared" si="3"/>
        <v>2533.96</v>
      </c>
      <c r="R17" s="22">
        <f t="shared" si="3"/>
        <v>1408.74</v>
      </c>
      <c r="S17" s="22">
        <f t="shared" ref="S17:AG17" si="4">S16*$B$8</f>
        <v>1683.3999999999999</v>
      </c>
      <c r="T17" s="22">
        <f t="shared" si="4"/>
        <v>2533.96</v>
      </c>
      <c r="U17" s="22">
        <f t="shared" si="4"/>
        <v>1160.6599999999999</v>
      </c>
      <c r="V17" s="22">
        <f t="shared" si="4"/>
        <v>367.69</v>
      </c>
      <c r="W17" s="22">
        <f t="shared" si="4"/>
        <v>376.54999999999995</v>
      </c>
      <c r="X17" s="22">
        <f t="shared" si="4"/>
        <v>0</v>
      </c>
      <c r="Y17" s="22">
        <f t="shared" si="4"/>
        <v>1165.0899999999999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43772.83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35</v>
      </c>
      <c r="C22" s="20">
        <f t="shared" ref="C22:L22" si="11">+C16+C18+C20</f>
        <v>468</v>
      </c>
      <c r="D22" s="20">
        <f t="shared" si="11"/>
        <v>756</v>
      </c>
      <c r="E22" s="20">
        <f t="shared" si="11"/>
        <v>743</v>
      </c>
      <c r="F22" s="20">
        <f t="shared" si="11"/>
        <v>821</v>
      </c>
      <c r="G22" s="20">
        <f t="shared" si="11"/>
        <v>576</v>
      </c>
      <c r="H22" s="20">
        <f t="shared" si="11"/>
        <v>803</v>
      </c>
      <c r="I22" s="20">
        <f t="shared" si="11"/>
        <v>346</v>
      </c>
      <c r="J22" s="20">
        <f t="shared" si="11"/>
        <v>420</v>
      </c>
      <c r="K22" s="20">
        <f t="shared" si="11"/>
        <v>548</v>
      </c>
      <c r="L22" s="20">
        <f t="shared" si="11"/>
        <v>110</v>
      </c>
      <c r="M22" s="20">
        <f t="shared" ref="M22:S22" si="12">+M16+M18+M20</f>
        <v>252</v>
      </c>
      <c r="N22" s="20">
        <f t="shared" si="12"/>
        <v>467</v>
      </c>
      <c r="O22" s="20">
        <f t="shared" si="12"/>
        <v>480</v>
      </c>
      <c r="P22" s="20">
        <f t="shared" si="12"/>
        <v>521</v>
      </c>
      <c r="Q22" s="20">
        <f t="shared" si="12"/>
        <v>572</v>
      </c>
      <c r="R22" s="20">
        <f t="shared" si="12"/>
        <v>318</v>
      </c>
      <c r="S22" s="20">
        <f t="shared" si="12"/>
        <v>380</v>
      </c>
      <c r="T22" s="20">
        <f t="shared" ref="T22:AG22" si="13">+T16+T18+T20</f>
        <v>572</v>
      </c>
      <c r="U22" s="20">
        <f t="shared" si="13"/>
        <v>262</v>
      </c>
      <c r="V22" s="20">
        <f t="shared" si="13"/>
        <v>83</v>
      </c>
      <c r="W22" s="20">
        <f t="shared" si="13"/>
        <v>85</v>
      </c>
      <c r="X22" s="20">
        <f t="shared" si="13"/>
        <v>0</v>
      </c>
      <c r="Y22" s="20">
        <f t="shared" si="13"/>
        <v>263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9881</v>
      </c>
    </row>
    <row r="23" spans="1:36" s="47" customFormat="1" x14ac:dyDescent="0.25">
      <c r="A23" s="48" t="s">
        <v>26</v>
      </c>
      <c r="B23" s="19">
        <f>+B17+B19+B21</f>
        <v>155.04999999999998</v>
      </c>
      <c r="C23" s="19">
        <f t="shared" ref="C23:L23" si="14">+C17+C19+C21</f>
        <v>2073.2399999999998</v>
      </c>
      <c r="D23" s="19">
        <f t="shared" si="14"/>
        <v>3349.08</v>
      </c>
      <c r="E23" s="19">
        <f t="shared" si="14"/>
        <v>3291.49</v>
      </c>
      <c r="F23" s="19">
        <f t="shared" si="14"/>
        <v>3637.0299999999997</v>
      </c>
      <c r="G23" s="19">
        <f t="shared" si="14"/>
        <v>2551.6799999999998</v>
      </c>
      <c r="H23" s="19">
        <f t="shared" si="14"/>
        <v>3557.29</v>
      </c>
      <c r="I23" s="19">
        <f t="shared" si="14"/>
        <v>1532.78</v>
      </c>
      <c r="J23" s="19">
        <f t="shared" si="14"/>
        <v>1860.6</v>
      </c>
      <c r="K23" s="19">
        <f t="shared" si="14"/>
        <v>2427.64</v>
      </c>
      <c r="L23" s="19">
        <f t="shared" si="14"/>
        <v>487.29999999999995</v>
      </c>
      <c r="M23" s="19">
        <f t="shared" ref="M23:S23" si="15">+M17+M19+M21</f>
        <v>1116.3599999999999</v>
      </c>
      <c r="N23" s="19">
        <f t="shared" si="15"/>
        <v>2068.81</v>
      </c>
      <c r="O23" s="19">
        <f t="shared" si="15"/>
        <v>2126.3999999999996</v>
      </c>
      <c r="P23" s="19">
        <f t="shared" si="15"/>
        <v>2308.0299999999997</v>
      </c>
      <c r="Q23" s="19">
        <f t="shared" si="15"/>
        <v>2533.96</v>
      </c>
      <c r="R23" s="19">
        <f t="shared" si="15"/>
        <v>1408.74</v>
      </c>
      <c r="S23" s="19">
        <f t="shared" si="15"/>
        <v>1683.3999999999999</v>
      </c>
      <c r="T23" s="19">
        <f t="shared" ref="T23:AG23" si="16">+T17+T19+T21</f>
        <v>2533.96</v>
      </c>
      <c r="U23" s="19">
        <f t="shared" si="16"/>
        <v>1160.6599999999999</v>
      </c>
      <c r="V23" s="19">
        <f t="shared" si="16"/>
        <v>367.69</v>
      </c>
      <c r="W23" s="19">
        <f t="shared" si="16"/>
        <v>376.54999999999995</v>
      </c>
      <c r="X23" s="19">
        <f t="shared" si="16"/>
        <v>0</v>
      </c>
      <c r="Y23" s="19">
        <f t="shared" si="16"/>
        <v>1165.0899999999999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43772.83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25</v>
      </c>
      <c r="D32" s="36">
        <v>15.28</v>
      </c>
      <c r="E32" s="36">
        <v>94.99</v>
      </c>
      <c r="F32" s="36"/>
      <c r="G32" s="36">
        <v>77.62</v>
      </c>
      <c r="H32" s="36"/>
      <c r="I32" s="36">
        <v>204.92</v>
      </c>
      <c r="J32" s="36"/>
      <c r="K32" s="36">
        <v>19.32</v>
      </c>
      <c r="L32" s="36"/>
      <c r="M32" s="37">
        <v>5</v>
      </c>
      <c r="N32" s="37">
        <v>172.7</v>
      </c>
      <c r="O32" s="37">
        <v>52</v>
      </c>
      <c r="P32" s="37"/>
      <c r="Q32" s="37">
        <v>187.73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854.56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110.75</v>
      </c>
      <c r="D33" s="22">
        <f t="shared" si="30"/>
        <v>67.690399999999997</v>
      </c>
      <c r="E33" s="22">
        <f t="shared" si="30"/>
        <v>420.80569999999994</v>
      </c>
      <c r="F33" s="22">
        <f t="shared" si="30"/>
        <v>0</v>
      </c>
      <c r="G33" s="22">
        <f t="shared" si="30"/>
        <v>343.85660000000001</v>
      </c>
      <c r="H33" s="22">
        <f t="shared" si="30"/>
        <v>0</v>
      </c>
      <c r="I33" s="22">
        <f t="shared" si="30"/>
        <v>907.79559999999992</v>
      </c>
      <c r="J33" s="22">
        <f t="shared" si="30"/>
        <v>0</v>
      </c>
      <c r="K33" s="22">
        <f t="shared" si="30"/>
        <v>85.587599999999995</v>
      </c>
      <c r="L33" s="22">
        <f t="shared" si="30"/>
        <v>0</v>
      </c>
      <c r="M33" s="22">
        <f t="shared" ref="M33:R33" si="31">M32*$B$8</f>
        <v>22.15</v>
      </c>
      <c r="N33" s="22">
        <f t="shared" si="31"/>
        <v>765.06099999999992</v>
      </c>
      <c r="O33" s="22">
        <f t="shared" si="31"/>
        <v>230.35999999999999</v>
      </c>
      <c r="P33" s="22">
        <f t="shared" si="31"/>
        <v>0</v>
      </c>
      <c r="Q33" s="22">
        <f t="shared" si="31"/>
        <v>831.64389999999992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3785.7008000000001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25</v>
      </c>
      <c r="D38" s="20">
        <f t="shared" si="39"/>
        <v>15.28</v>
      </c>
      <c r="E38" s="20">
        <f t="shared" si="39"/>
        <v>94.99</v>
      </c>
      <c r="F38" s="20">
        <f t="shared" si="39"/>
        <v>0</v>
      </c>
      <c r="G38" s="20">
        <f t="shared" si="39"/>
        <v>77.62</v>
      </c>
      <c r="H38" s="20">
        <f t="shared" si="39"/>
        <v>0</v>
      </c>
      <c r="I38" s="20">
        <f t="shared" si="39"/>
        <v>204.92</v>
      </c>
      <c r="J38" s="20">
        <f t="shared" si="39"/>
        <v>0</v>
      </c>
      <c r="K38" s="20">
        <f t="shared" si="39"/>
        <v>19.32</v>
      </c>
      <c r="L38" s="20">
        <f t="shared" si="39"/>
        <v>0</v>
      </c>
      <c r="M38" s="20">
        <f t="shared" ref="M38:S38" si="40">+M32+M34+M36</f>
        <v>5</v>
      </c>
      <c r="N38" s="20">
        <f t="shared" si="40"/>
        <v>172.7</v>
      </c>
      <c r="O38" s="20">
        <f t="shared" si="40"/>
        <v>52</v>
      </c>
      <c r="P38" s="20">
        <f t="shared" si="40"/>
        <v>0</v>
      </c>
      <c r="Q38" s="20">
        <f t="shared" si="40"/>
        <v>187.73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854.56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110.75</v>
      </c>
      <c r="D39" s="19">
        <f t="shared" si="42"/>
        <v>67.690399999999997</v>
      </c>
      <c r="E39" s="19">
        <f t="shared" si="42"/>
        <v>420.80569999999994</v>
      </c>
      <c r="F39" s="19">
        <f t="shared" si="42"/>
        <v>0</v>
      </c>
      <c r="G39" s="19">
        <f t="shared" si="42"/>
        <v>343.85660000000001</v>
      </c>
      <c r="H39" s="19">
        <f t="shared" si="42"/>
        <v>0</v>
      </c>
      <c r="I39" s="19">
        <f t="shared" si="42"/>
        <v>907.79559999999992</v>
      </c>
      <c r="J39" s="19">
        <f t="shared" si="42"/>
        <v>0</v>
      </c>
      <c r="K39" s="19">
        <f t="shared" si="42"/>
        <v>85.587599999999995</v>
      </c>
      <c r="L39" s="19">
        <f t="shared" si="42"/>
        <v>0</v>
      </c>
      <c r="M39" s="19">
        <f t="shared" ref="M39:S39" si="43">+M33+M35+M37</f>
        <v>22.15</v>
      </c>
      <c r="N39" s="19">
        <f t="shared" si="43"/>
        <v>765.06099999999992</v>
      </c>
      <c r="O39" s="19">
        <f t="shared" si="43"/>
        <v>230.35999999999999</v>
      </c>
      <c r="P39" s="19">
        <f t="shared" si="43"/>
        <v>0</v>
      </c>
      <c r="Q39" s="19">
        <f t="shared" si="43"/>
        <v>831.64389999999992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3785.7008000000001</v>
      </c>
    </row>
    <row r="40" spans="1:34" x14ac:dyDescent="0.25">
      <c r="A40" s="13" t="s">
        <v>43</v>
      </c>
      <c r="B40" s="36"/>
      <c r="C40" s="36"/>
      <c r="D40" s="36">
        <v>37.979999999999997</v>
      </c>
      <c r="E40" s="36"/>
      <c r="F40" s="36">
        <v>120.84</v>
      </c>
      <c r="G40" s="36"/>
      <c r="H40" s="36"/>
      <c r="I40" s="36"/>
      <c r="J40" s="36">
        <v>8.33</v>
      </c>
      <c r="K40" s="36">
        <v>48.89</v>
      </c>
      <c r="L40" s="36"/>
      <c r="M40" s="36">
        <v>115.19</v>
      </c>
      <c r="N40" s="36"/>
      <c r="O40" s="36"/>
      <c r="P40" s="36">
        <v>31.76</v>
      </c>
      <c r="Q40" s="36"/>
      <c r="R40" s="36">
        <v>6.47</v>
      </c>
      <c r="S40" s="36">
        <v>238.2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607.66000000000008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168.25139999999996</v>
      </c>
      <c r="E41" s="22">
        <f t="shared" si="45"/>
        <v>0</v>
      </c>
      <c r="F41" s="22">
        <f t="shared" si="45"/>
        <v>535.32119999999998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36.901899999999998</v>
      </c>
      <c r="K41" s="22">
        <f t="shared" si="45"/>
        <v>216.58269999999999</v>
      </c>
      <c r="L41" s="22">
        <f t="shared" si="45"/>
        <v>0</v>
      </c>
      <c r="M41" s="22">
        <f t="shared" ref="M41:R41" si="46">M40*$B$8</f>
        <v>510.29169999999993</v>
      </c>
      <c r="N41" s="22">
        <f t="shared" si="46"/>
        <v>0</v>
      </c>
      <c r="O41" s="22">
        <f t="shared" si="46"/>
        <v>0</v>
      </c>
      <c r="P41" s="22">
        <f t="shared" si="46"/>
        <v>140.6968</v>
      </c>
      <c r="Q41" s="22">
        <f t="shared" si="46"/>
        <v>0</v>
      </c>
      <c r="R41" s="22">
        <f t="shared" si="46"/>
        <v>28.662099999999999</v>
      </c>
      <c r="S41" s="22">
        <f t="shared" ref="S41:AG41" si="47">S40*$B$8</f>
        <v>1055.2259999999999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2691.9337999999998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37.979999999999997</v>
      </c>
      <c r="E46" s="20">
        <f t="shared" si="54"/>
        <v>0</v>
      </c>
      <c r="F46" s="20">
        <f t="shared" si="54"/>
        <v>120.84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8.33</v>
      </c>
      <c r="K46" s="20">
        <f t="shared" si="54"/>
        <v>48.89</v>
      </c>
      <c r="L46" s="20">
        <f t="shared" si="54"/>
        <v>0</v>
      </c>
      <c r="M46" s="20">
        <f t="shared" ref="M46:S46" si="55">+M40+M42+M44</f>
        <v>115.19</v>
      </c>
      <c r="N46" s="20">
        <f t="shared" si="55"/>
        <v>0</v>
      </c>
      <c r="O46" s="20">
        <f t="shared" si="55"/>
        <v>0</v>
      </c>
      <c r="P46" s="20">
        <f t="shared" si="55"/>
        <v>31.76</v>
      </c>
      <c r="Q46" s="20">
        <f t="shared" si="55"/>
        <v>0</v>
      </c>
      <c r="R46" s="20">
        <f t="shared" si="55"/>
        <v>6.47</v>
      </c>
      <c r="S46" s="20">
        <f t="shared" si="55"/>
        <v>238.2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607.66000000000008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168.25139999999996</v>
      </c>
      <c r="E47" s="19">
        <f t="shared" si="57"/>
        <v>0</v>
      </c>
      <c r="F47" s="19">
        <f t="shared" si="57"/>
        <v>535.32119999999998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36.901899999999998</v>
      </c>
      <c r="K47" s="19">
        <f t="shared" si="57"/>
        <v>216.58269999999999</v>
      </c>
      <c r="L47" s="19">
        <f t="shared" si="57"/>
        <v>0</v>
      </c>
      <c r="M47" s="19">
        <f t="shared" ref="M47:S47" si="58">+M41+M43+M45</f>
        <v>510.29169999999993</v>
      </c>
      <c r="N47" s="19">
        <f t="shared" si="58"/>
        <v>0</v>
      </c>
      <c r="O47" s="19">
        <f t="shared" si="58"/>
        <v>0</v>
      </c>
      <c r="P47" s="19">
        <f t="shared" si="58"/>
        <v>140.6968</v>
      </c>
      <c r="Q47" s="19">
        <f t="shared" si="58"/>
        <v>0</v>
      </c>
      <c r="R47" s="19">
        <f t="shared" si="58"/>
        <v>28.662099999999999</v>
      </c>
      <c r="S47" s="19">
        <f t="shared" si="58"/>
        <v>1055.2259999999999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2691.9337999999998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196.36</v>
      </c>
      <c r="C49" s="44">
        <v>473.42</v>
      </c>
      <c r="D49" s="44">
        <v>1358.01</v>
      </c>
      <c r="E49" s="44">
        <v>1077.71</v>
      </c>
      <c r="F49" s="44">
        <v>1587.85</v>
      </c>
      <c r="G49" s="44">
        <v>1540.61</v>
      </c>
      <c r="H49" s="44">
        <v>549.05999999999995</v>
      </c>
      <c r="I49" s="44">
        <v>808.02</v>
      </c>
      <c r="J49" s="44">
        <v>722.93</v>
      </c>
      <c r="K49" s="44">
        <v>408.35</v>
      </c>
      <c r="L49" s="44">
        <v>133.35</v>
      </c>
      <c r="M49" s="45">
        <v>1005.66</v>
      </c>
      <c r="N49" s="45">
        <v>609.88</v>
      </c>
      <c r="O49" s="45">
        <v>1081.22</v>
      </c>
      <c r="P49" s="45">
        <v>665.02</v>
      </c>
      <c r="Q49" s="45">
        <v>1693.57</v>
      </c>
      <c r="R49" s="45">
        <v>428.44</v>
      </c>
      <c r="S49" s="45">
        <v>931.47</v>
      </c>
      <c r="T49" s="45">
        <v>1070.24</v>
      </c>
      <c r="U49" s="45">
        <v>735.71</v>
      </c>
      <c r="V49" s="45">
        <v>369.52</v>
      </c>
      <c r="W49" s="45">
        <v>0</v>
      </c>
      <c r="X49" s="45"/>
      <c r="Y49" s="45">
        <v>496.76</v>
      </c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17943.16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>
        <v>398.39</v>
      </c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398.39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55.16</v>
      </c>
      <c r="C53" s="44">
        <v>471.99</v>
      </c>
      <c r="D53" s="44">
        <v>169.04</v>
      </c>
      <c r="E53" s="44">
        <v>413.39</v>
      </c>
      <c r="F53" s="44"/>
      <c r="G53" s="44"/>
      <c r="H53" s="44">
        <v>265.25</v>
      </c>
      <c r="I53" s="44">
        <v>265.98</v>
      </c>
      <c r="J53" s="44"/>
      <c r="K53" s="44"/>
      <c r="L53" s="44"/>
      <c r="M53" s="45">
        <v>443.67</v>
      </c>
      <c r="N53" s="45">
        <v>268.06</v>
      </c>
      <c r="O53" s="45">
        <v>326.55</v>
      </c>
      <c r="P53" s="45"/>
      <c r="Q53" s="45"/>
      <c r="R53" s="45">
        <v>243.25</v>
      </c>
      <c r="S53" s="45">
        <v>40.17</v>
      </c>
      <c r="T53" s="45"/>
      <c r="U53" s="45"/>
      <c r="V53" s="45"/>
      <c r="W53" s="45">
        <v>51.75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3014.26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219.19</v>
      </c>
      <c r="J54" s="44"/>
      <c r="K54" s="44">
        <v>171.53</v>
      </c>
      <c r="L54" s="44"/>
      <c r="M54" s="45"/>
      <c r="N54" s="45"/>
      <c r="O54" s="45"/>
      <c r="P54" s="45">
        <v>52.79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443.51000000000005</v>
      </c>
    </row>
    <row r="55" spans="1:34" x14ac:dyDescent="0.25">
      <c r="A55" s="17" t="s">
        <v>52</v>
      </c>
      <c r="B55" s="44"/>
      <c r="C55" s="44"/>
      <c r="D55" s="44">
        <v>68.349999999999994</v>
      </c>
      <c r="E55" s="44"/>
      <c r="F55" s="44">
        <v>12.45</v>
      </c>
      <c r="G55" s="44">
        <v>454.39</v>
      </c>
      <c r="H55" s="44">
        <v>13.15</v>
      </c>
      <c r="I55" s="44"/>
      <c r="J55" s="44"/>
      <c r="K55" s="44"/>
      <c r="L55" s="44"/>
      <c r="M55" s="45"/>
      <c r="N55" s="45">
        <v>93.16</v>
      </c>
      <c r="O55" s="45"/>
      <c r="P55" s="45">
        <v>120.45</v>
      </c>
      <c r="Q55" s="45">
        <v>1155.53</v>
      </c>
      <c r="R55" s="45"/>
      <c r="S55" s="45"/>
      <c r="T55" s="45">
        <v>8.99</v>
      </c>
      <c r="U55" s="45">
        <v>23.68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1950.15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406.56999999999994</v>
      </c>
      <c r="C64" s="53">
        <f t="shared" ref="C64:AG64" si="61">+C15+C23+C31+C39+C47+C48+C49+C50+C51+C52+C53+C54+C55+C56+C57+C58+C59+C60+C61+C62+C63</f>
        <v>3129.3999999999996</v>
      </c>
      <c r="D64" s="53">
        <f t="shared" si="61"/>
        <v>5209.4218000000001</v>
      </c>
      <c r="E64" s="53">
        <f t="shared" si="61"/>
        <v>5203.3957</v>
      </c>
      <c r="F64" s="53">
        <f t="shared" si="61"/>
        <v>5772.6511999999993</v>
      </c>
      <c r="G64" s="53">
        <f t="shared" si="61"/>
        <v>5244.5366000000004</v>
      </c>
      <c r="H64" s="53">
        <f t="shared" si="61"/>
        <v>4495.9499999999989</v>
      </c>
      <c r="I64" s="53">
        <f t="shared" si="61"/>
        <v>3827.4656</v>
      </c>
      <c r="J64" s="53">
        <f t="shared" si="61"/>
        <v>2625.4319</v>
      </c>
      <c r="K64" s="53">
        <f t="shared" si="61"/>
        <v>3309.6902999999998</v>
      </c>
      <c r="L64" s="53">
        <f t="shared" si="61"/>
        <v>625.65</v>
      </c>
      <c r="M64" s="53">
        <f t="shared" si="61"/>
        <v>3120.1316999999999</v>
      </c>
      <c r="N64" s="53">
        <f t="shared" si="61"/>
        <v>3804.971</v>
      </c>
      <c r="O64" s="53">
        <f t="shared" si="61"/>
        <v>3764.5299999999997</v>
      </c>
      <c r="P64" s="53">
        <f t="shared" si="61"/>
        <v>3286.9867999999997</v>
      </c>
      <c r="Q64" s="53">
        <f t="shared" si="61"/>
        <v>6230.7038999999995</v>
      </c>
      <c r="R64" s="53">
        <f t="shared" si="61"/>
        <v>2109.0920999999998</v>
      </c>
      <c r="S64" s="53">
        <f t="shared" si="61"/>
        <v>3715.7659999999996</v>
      </c>
      <c r="T64" s="53">
        <f t="shared" si="61"/>
        <v>3613.1899999999996</v>
      </c>
      <c r="U64" s="53">
        <f t="shared" si="61"/>
        <v>1924.55</v>
      </c>
      <c r="V64" s="53">
        <f t="shared" si="61"/>
        <v>737.21</v>
      </c>
      <c r="W64" s="53">
        <f t="shared" si="61"/>
        <v>891.68999999999994</v>
      </c>
      <c r="X64" s="53">
        <f t="shared" si="61"/>
        <v>11</v>
      </c>
      <c r="Y64" s="53">
        <f t="shared" si="61"/>
        <v>2026.85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75086.834600000017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10 D</v>
      </c>
      <c r="L66" s="55" t="str">
        <f t="shared" si="62"/>
        <v>CAJA 12 D</v>
      </c>
      <c r="M66" s="55" t="str">
        <f t="shared" si="62"/>
        <v>CAJA 2 N</v>
      </c>
      <c r="N66" s="55" t="str">
        <f t="shared" si="62"/>
        <v>CAJA 3 N</v>
      </c>
      <c r="O66" s="55" t="str">
        <f t="shared" si="62"/>
        <v>CAJA 4 N</v>
      </c>
      <c r="P66" s="55" t="str">
        <f t="shared" si="62"/>
        <v>CAJA 5 N</v>
      </c>
      <c r="Q66" s="55" t="str">
        <f t="shared" si="62"/>
        <v>CAJA 6 N</v>
      </c>
      <c r="R66" s="55" t="str">
        <f t="shared" si="62"/>
        <v>CAJA 7 N</v>
      </c>
      <c r="S66" s="55" t="str">
        <f t="shared" si="62"/>
        <v>CAJA 8 N</v>
      </c>
      <c r="T66" s="55" t="str">
        <f t="shared" si="62"/>
        <v>CAJA 9 N</v>
      </c>
      <c r="U66" s="55" t="str">
        <f t="shared" si="62"/>
        <v>CAJA 10 N</v>
      </c>
      <c r="V66" s="55" t="str">
        <f t="shared" si="62"/>
        <v>CAJA 12 N</v>
      </c>
      <c r="W66" s="55" t="str">
        <f t="shared" si="62"/>
        <v>CAJA 14 N</v>
      </c>
      <c r="X66" s="55" t="str">
        <f t="shared" si="62"/>
        <v>CAJA 14 N</v>
      </c>
      <c r="Y66" s="55" t="str">
        <f t="shared" si="62"/>
        <v>CAJA 15 N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393.11</v>
      </c>
      <c r="C67" s="57">
        <f t="shared" ref="C67:L67" si="63">C12</f>
        <v>3120.53</v>
      </c>
      <c r="D67" s="57">
        <f t="shared" si="63"/>
        <v>5207.63</v>
      </c>
      <c r="E67" s="57">
        <f t="shared" si="63"/>
        <v>5126.29</v>
      </c>
      <c r="F67" s="57">
        <f t="shared" si="63"/>
        <v>5731.2</v>
      </c>
      <c r="G67" s="57">
        <f t="shared" si="63"/>
        <v>5233.3500000000004</v>
      </c>
      <c r="H67" s="57">
        <f t="shared" si="63"/>
        <v>4510.0600000000004</v>
      </c>
      <c r="I67" s="57">
        <f t="shared" si="63"/>
        <v>3824.92</v>
      </c>
      <c r="J67" s="57">
        <f t="shared" si="63"/>
        <v>2621.94</v>
      </c>
      <c r="K67" s="57">
        <f t="shared" si="63"/>
        <v>3271.19</v>
      </c>
      <c r="L67" s="57">
        <f t="shared" si="63"/>
        <v>624.07000000000005</v>
      </c>
      <c r="M67" s="57">
        <f t="shared" ref="M67:AG67" si="64">M12</f>
        <v>3119.3</v>
      </c>
      <c r="N67" s="57">
        <f t="shared" si="64"/>
        <v>3795.14</v>
      </c>
      <c r="O67" s="57">
        <f t="shared" si="64"/>
        <v>3758.42</v>
      </c>
      <c r="P67" s="57">
        <f t="shared" si="64"/>
        <v>3240.8519999999999</v>
      </c>
      <c r="Q67" s="57">
        <f t="shared" si="64"/>
        <v>6225.48</v>
      </c>
      <c r="R67" s="57">
        <f t="shared" si="64"/>
        <v>2091.1799999999998</v>
      </c>
      <c r="S67" s="57">
        <f t="shared" si="64"/>
        <v>3709.13</v>
      </c>
      <c r="T67" s="57">
        <f t="shared" si="64"/>
        <v>3499.67</v>
      </c>
      <c r="U67" s="57">
        <f t="shared" si="64"/>
        <v>1922.33</v>
      </c>
      <c r="V67" s="57">
        <f t="shared" si="64"/>
        <v>729.66</v>
      </c>
      <c r="W67" s="57">
        <f t="shared" si="64"/>
        <v>881.81</v>
      </c>
      <c r="X67" s="57">
        <f t="shared" si="64"/>
        <v>10.55</v>
      </c>
      <c r="Y67" s="57">
        <f t="shared" si="64"/>
        <v>2029.02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74676.832000000009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393.11</v>
      </c>
      <c r="C69" s="59">
        <f t="shared" ref="C69:L69" si="67">+C67+C68</f>
        <v>3120.53</v>
      </c>
      <c r="D69" s="59">
        <f t="shared" si="67"/>
        <v>5207.63</v>
      </c>
      <c r="E69" s="59">
        <f t="shared" si="67"/>
        <v>5126.29</v>
      </c>
      <c r="F69" s="59">
        <f t="shared" si="67"/>
        <v>5731.2</v>
      </c>
      <c r="G69" s="59">
        <f t="shared" si="67"/>
        <v>5233.3500000000004</v>
      </c>
      <c r="H69" s="59">
        <f t="shared" si="67"/>
        <v>4510.0600000000004</v>
      </c>
      <c r="I69" s="59">
        <f t="shared" si="67"/>
        <v>3824.92</v>
      </c>
      <c r="J69" s="59">
        <f t="shared" si="67"/>
        <v>2621.94</v>
      </c>
      <c r="K69" s="59">
        <f t="shared" si="67"/>
        <v>3271.19</v>
      </c>
      <c r="L69" s="59">
        <f t="shared" si="67"/>
        <v>624.07000000000005</v>
      </c>
      <c r="M69" s="59">
        <f t="shared" ref="M69:AG69" si="68">+M67+M68</f>
        <v>3119.3</v>
      </c>
      <c r="N69" s="59">
        <f t="shared" si="68"/>
        <v>3795.14</v>
      </c>
      <c r="O69" s="59">
        <f t="shared" si="68"/>
        <v>3758.42</v>
      </c>
      <c r="P69" s="59">
        <f t="shared" si="68"/>
        <v>3240.8519999999999</v>
      </c>
      <c r="Q69" s="59">
        <f t="shared" si="68"/>
        <v>6225.48</v>
      </c>
      <c r="R69" s="59">
        <f t="shared" si="68"/>
        <v>2091.1799999999998</v>
      </c>
      <c r="S69" s="59">
        <f t="shared" si="68"/>
        <v>3709.13</v>
      </c>
      <c r="T69" s="59">
        <f t="shared" si="68"/>
        <v>3499.67</v>
      </c>
      <c r="U69" s="59">
        <f t="shared" si="68"/>
        <v>1922.33</v>
      </c>
      <c r="V69" s="59">
        <f t="shared" si="68"/>
        <v>729.66</v>
      </c>
      <c r="W69" s="59">
        <f t="shared" si="68"/>
        <v>881.81</v>
      </c>
      <c r="X69" s="59">
        <f t="shared" si="68"/>
        <v>10.55</v>
      </c>
      <c r="Y69" s="59">
        <f t="shared" si="68"/>
        <v>2029.02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74676.832000000009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13.459999999999923</v>
      </c>
      <c r="C70" s="57">
        <f t="shared" si="69"/>
        <v>8.8699999999994361</v>
      </c>
      <c r="D70" s="57">
        <f t="shared" si="69"/>
        <v>1.7917999999999665</v>
      </c>
      <c r="E70" s="57">
        <f t="shared" si="69"/>
        <v>77.10570000000007</v>
      </c>
      <c r="F70" s="57">
        <f t="shared" si="69"/>
        <v>41.451199999999517</v>
      </c>
      <c r="G70" s="57">
        <f t="shared" si="69"/>
        <v>11.186599999999999</v>
      </c>
      <c r="H70" s="57">
        <f t="shared" si="69"/>
        <v>-14.110000000001492</v>
      </c>
      <c r="I70" s="57">
        <f t="shared" si="69"/>
        <v>2.5455999999999221</v>
      </c>
      <c r="J70" s="57">
        <f t="shared" si="69"/>
        <v>3.4918999999999869</v>
      </c>
      <c r="K70" s="57">
        <f t="shared" si="69"/>
        <v>38.500299999999697</v>
      </c>
      <c r="L70" s="57">
        <f t="shared" si="69"/>
        <v>1.5799999999999272</v>
      </c>
      <c r="M70" s="57">
        <f t="shared" ref="M70:AG70" si="70">+M64-M69</f>
        <v>0.83169999999972788</v>
      </c>
      <c r="N70" s="57">
        <f t="shared" si="70"/>
        <v>9.831000000000131</v>
      </c>
      <c r="O70" s="57">
        <f t="shared" si="70"/>
        <v>6.1099999999996726</v>
      </c>
      <c r="P70" s="57">
        <f t="shared" si="70"/>
        <v>46.134799999999814</v>
      </c>
      <c r="Q70" s="57">
        <f t="shared" si="70"/>
        <v>5.2238999999999578</v>
      </c>
      <c r="R70" s="57">
        <f t="shared" si="70"/>
        <v>17.912100000000009</v>
      </c>
      <c r="S70" s="57">
        <f t="shared" si="70"/>
        <v>6.6359999999995125</v>
      </c>
      <c r="T70" s="57">
        <f t="shared" si="70"/>
        <v>113.51999999999953</v>
      </c>
      <c r="U70" s="57">
        <f t="shared" si="70"/>
        <v>2.2200000000000273</v>
      </c>
      <c r="V70" s="57">
        <f t="shared" si="70"/>
        <v>7.5500000000000682</v>
      </c>
      <c r="W70" s="57">
        <f t="shared" si="70"/>
        <v>9.8799999999999955</v>
      </c>
      <c r="X70" s="57">
        <f t="shared" si="70"/>
        <v>0.44999999999999929</v>
      </c>
      <c r="Y70" s="57">
        <f t="shared" si="70"/>
        <v>-2.1700000000000728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410.00259999999531</v>
      </c>
    </row>
    <row r="71" spans="1:34" ht="101.25" customHeight="1" x14ac:dyDescent="0.25">
      <c r="A71" s="77" t="s">
        <v>96</v>
      </c>
      <c r="B71" s="14" t="s">
        <v>123</v>
      </c>
      <c r="C71" s="14" t="s">
        <v>124</v>
      </c>
      <c r="D71" s="14"/>
      <c r="E71" s="14" t="s">
        <v>126</v>
      </c>
      <c r="F71" s="14" t="s">
        <v>127</v>
      </c>
      <c r="G71" s="14"/>
      <c r="H71" s="14" t="s">
        <v>128</v>
      </c>
      <c r="I71" s="14"/>
      <c r="J71" s="14" t="s">
        <v>129</v>
      </c>
      <c r="K71" s="14" t="s">
        <v>130</v>
      </c>
      <c r="L71" s="14"/>
      <c r="M71" s="29"/>
      <c r="N71" s="29" t="s">
        <v>144</v>
      </c>
      <c r="O71" s="29" t="s">
        <v>145</v>
      </c>
      <c r="P71" s="29" t="s">
        <v>146</v>
      </c>
      <c r="Q71" s="29"/>
      <c r="R71" s="29" t="s">
        <v>147</v>
      </c>
      <c r="S71" s="29"/>
      <c r="T71" s="29" t="s">
        <v>148</v>
      </c>
      <c r="U71" s="29"/>
      <c r="V71" s="29" t="s">
        <v>149</v>
      </c>
      <c r="W71" s="29" t="s">
        <v>150</v>
      </c>
      <c r="X71" s="29"/>
      <c r="Y71" s="29" t="s">
        <v>152</v>
      </c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125</v>
      </c>
      <c r="W72" s="12" t="s">
        <v>151</v>
      </c>
      <c r="Y72" s="12" t="s">
        <v>153</v>
      </c>
      <c r="AH72" s="47"/>
    </row>
    <row r="73" spans="1:34" x14ac:dyDescent="0.25">
      <c r="W73" s="12">
        <v>8.44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121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>
        <v>4.43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1711.97</v>
      </c>
      <c r="C12" s="26">
        <v>1976.28</v>
      </c>
      <c r="D12" s="26">
        <v>1387.88</v>
      </c>
      <c r="E12" s="26">
        <v>2174.73</v>
      </c>
      <c r="F12" s="26">
        <v>1232.3900000000001</v>
      </c>
      <c r="G12" s="26">
        <v>1175.8699999999999</v>
      </c>
      <c r="H12" s="26">
        <v>1620.99</v>
      </c>
      <c r="I12" s="26">
        <v>1389.12</v>
      </c>
      <c r="J12" s="26">
        <v>2260.39</v>
      </c>
      <c r="K12" s="26">
        <v>2208.46</v>
      </c>
      <c r="L12" s="26">
        <v>2653.19</v>
      </c>
      <c r="M12" s="26">
        <v>2729.44</v>
      </c>
      <c r="N12" s="26">
        <v>1737.16</v>
      </c>
      <c r="O12" s="26">
        <v>1199.54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25457.409999999996</v>
      </c>
      <c r="AI12" s="26">
        <v>25457.43</v>
      </c>
      <c r="AJ12" s="69">
        <f>+AI12-AH12</f>
        <v>2.0000000004074536E-2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39</v>
      </c>
      <c r="D15" s="23">
        <v>44</v>
      </c>
      <c r="E15" s="23">
        <v>240.2</v>
      </c>
      <c r="F15" s="23">
        <v>0</v>
      </c>
      <c r="G15" s="23">
        <v>0</v>
      </c>
      <c r="H15" s="23">
        <v>0</v>
      </c>
      <c r="I15" s="23"/>
      <c r="J15" s="23"/>
      <c r="K15" s="23"/>
      <c r="L15" s="23">
        <v>7</v>
      </c>
      <c r="M15" s="23"/>
      <c r="N15" s="23"/>
      <c r="O15" s="23">
        <v>39.5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369.7</v>
      </c>
    </row>
    <row r="16" spans="1:36" s="32" customFormat="1" x14ac:dyDescent="0.25">
      <c r="A16" s="30" t="s">
        <v>20</v>
      </c>
      <c r="B16" s="31">
        <v>185</v>
      </c>
      <c r="C16" s="31">
        <v>172</v>
      </c>
      <c r="D16" s="31">
        <v>165</v>
      </c>
      <c r="E16" s="31">
        <v>247</v>
      </c>
      <c r="F16" s="31">
        <v>113</v>
      </c>
      <c r="G16" s="31">
        <v>181</v>
      </c>
      <c r="H16" s="31">
        <v>238</v>
      </c>
      <c r="I16" s="31">
        <v>183</v>
      </c>
      <c r="J16" s="31">
        <v>259</v>
      </c>
      <c r="K16" s="31">
        <v>296</v>
      </c>
      <c r="L16" s="31">
        <v>374</v>
      </c>
      <c r="M16" s="31">
        <v>399</v>
      </c>
      <c r="N16" s="31">
        <v>253</v>
      </c>
      <c r="O16" s="31">
        <v>124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3189</v>
      </c>
      <c r="AJ16" s="70"/>
    </row>
    <row r="17" spans="1:36" s="47" customFormat="1" x14ac:dyDescent="0.25">
      <c r="A17" s="46" t="s">
        <v>27</v>
      </c>
      <c r="B17" s="22">
        <f>B16*$B$8</f>
        <v>819.55</v>
      </c>
      <c r="C17" s="22">
        <f>C16*$B$8</f>
        <v>761.95999999999992</v>
      </c>
      <c r="D17" s="22">
        <f t="shared" ref="D17:AG17" si="2">D16*$B$8</f>
        <v>730.94999999999993</v>
      </c>
      <c r="E17" s="22">
        <f t="shared" si="2"/>
        <v>1094.21</v>
      </c>
      <c r="F17" s="22">
        <f t="shared" si="2"/>
        <v>500.59</v>
      </c>
      <c r="G17" s="22">
        <f t="shared" si="2"/>
        <v>801.82999999999993</v>
      </c>
      <c r="H17" s="22">
        <f t="shared" si="2"/>
        <v>1054.3399999999999</v>
      </c>
      <c r="I17" s="22">
        <f t="shared" si="2"/>
        <v>810.68999999999994</v>
      </c>
      <c r="J17" s="22">
        <f t="shared" si="2"/>
        <v>1147.3699999999999</v>
      </c>
      <c r="K17" s="22">
        <f t="shared" si="2"/>
        <v>1311.28</v>
      </c>
      <c r="L17" s="22">
        <f t="shared" si="2"/>
        <v>1656.82</v>
      </c>
      <c r="M17" s="22">
        <f t="shared" si="2"/>
        <v>1767.57</v>
      </c>
      <c r="N17" s="22">
        <f t="shared" si="2"/>
        <v>1120.79</v>
      </c>
      <c r="O17" s="22">
        <f t="shared" si="2"/>
        <v>549.31999999999994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14127.27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185</v>
      </c>
      <c r="C22" s="20">
        <f t="shared" ref="C22:AG23" si="5">+C16+C18+C20</f>
        <v>172</v>
      </c>
      <c r="D22" s="20">
        <f t="shared" si="5"/>
        <v>165</v>
      </c>
      <c r="E22" s="20">
        <f t="shared" si="5"/>
        <v>247</v>
      </c>
      <c r="F22" s="20">
        <f t="shared" si="5"/>
        <v>113</v>
      </c>
      <c r="G22" s="20">
        <f t="shared" si="5"/>
        <v>181</v>
      </c>
      <c r="H22" s="20">
        <f t="shared" si="5"/>
        <v>238</v>
      </c>
      <c r="I22" s="20">
        <f t="shared" si="5"/>
        <v>183</v>
      </c>
      <c r="J22" s="20">
        <f t="shared" si="5"/>
        <v>259</v>
      </c>
      <c r="K22" s="20">
        <f t="shared" si="5"/>
        <v>296</v>
      </c>
      <c r="L22" s="20">
        <f t="shared" si="5"/>
        <v>374</v>
      </c>
      <c r="M22" s="20">
        <f t="shared" si="5"/>
        <v>399</v>
      </c>
      <c r="N22" s="20">
        <f t="shared" si="5"/>
        <v>253</v>
      </c>
      <c r="O22" s="20">
        <f t="shared" si="5"/>
        <v>124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3189</v>
      </c>
    </row>
    <row r="23" spans="1:36" s="47" customFormat="1" x14ac:dyDescent="0.25">
      <c r="A23" s="48" t="s">
        <v>26</v>
      </c>
      <c r="B23" s="19">
        <f>+B17+B19+B21</f>
        <v>819.55</v>
      </c>
      <c r="C23" s="19">
        <f t="shared" si="5"/>
        <v>761.95999999999992</v>
      </c>
      <c r="D23" s="19">
        <f t="shared" si="5"/>
        <v>730.94999999999993</v>
      </c>
      <c r="E23" s="19">
        <f t="shared" si="5"/>
        <v>1094.21</v>
      </c>
      <c r="F23" s="19">
        <f t="shared" si="5"/>
        <v>500.59</v>
      </c>
      <c r="G23" s="19">
        <f t="shared" si="5"/>
        <v>801.82999999999993</v>
      </c>
      <c r="H23" s="19">
        <f t="shared" si="5"/>
        <v>1054.3399999999999</v>
      </c>
      <c r="I23" s="19">
        <f t="shared" si="5"/>
        <v>810.68999999999994</v>
      </c>
      <c r="J23" s="19">
        <f t="shared" si="5"/>
        <v>1147.3699999999999</v>
      </c>
      <c r="K23" s="19">
        <f t="shared" si="5"/>
        <v>1311.28</v>
      </c>
      <c r="L23" s="19">
        <f t="shared" si="5"/>
        <v>1656.82</v>
      </c>
      <c r="M23" s="19">
        <f t="shared" si="5"/>
        <v>1767.57</v>
      </c>
      <c r="N23" s="19">
        <f t="shared" si="5"/>
        <v>1120.79</v>
      </c>
      <c r="O23" s="19">
        <f t="shared" si="5"/>
        <v>549.31999999999994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14127.27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18</v>
      </c>
      <c r="E32" s="36"/>
      <c r="F32" s="36"/>
      <c r="G32" s="36"/>
      <c r="H32" s="36">
        <v>15.52</v>
      </c>
      <c r="I32" s="36">
        <v>11.78</v>
      </c>
      <c r="J32" s="36"/>
      <c r="K32" s="36"/>
      <c r="L32" s="36"/>
      <c r="M32" s="37">
        <v>8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53.3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79.739999999999995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68.753599999999992</v>
      </c>
      <c r="I33" s="22">
        <f t="shared" si="12"/>
        <v>52.185399999999994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35.44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236.11899999999997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18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15.52</v>
      </c>
      <c r="I38" s="20">
        <f t="shared" si="15"/>
        <v>11.78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8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53.3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79.739999999999995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68.753599999999992</v>
      </c>
      <c r="I39" s="19">
        <f t="shared" si="15"/>
        <v>52.185399999999994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35.44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236.11899999999997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4.43</v>
      </c>
      <c r="J40" s="36">
        <v>18.23</v>
      </c>
      <c r="K40" s="36"/>
      <c r="L40" s="36"/>
      <c r="M40" s="36"/>
      <c r="N40" s="36">
        <v>33.159999999999997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55.819999999999993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19.624899999999997</v>
      </c>
      <c r="J41" s="22">
        <f t="shared" si="16"/>
        <v>80.758899999999997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146.89879999999997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247.28259999999995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4.43</v>
      </c>
      <c r="J46" s="20">
        <f t="shared" si="19"/>
        <v>18.23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33.159999999999997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55.819999999999993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19.624899999999997</v>
      </c>
      <c r="J47" s="19">
        <f t="shared" si="19"/>
        <v>80.758899999999997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146.89879999999997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247.28259999999995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668.27</v>
      </c>
      <c r="C49" s="44">
        <v>691.72</v>
      </c>
      <c r="D49" s="44">
        <v>363.1</v>
      </c>
      <c r="E49" s="44">
        <v>396.76</v>
      </c>
      <c r="F49" s="44">
        <v>346.99</v>
      </c>
      <c r="G49" s="44">
        <v>431.97</v>
      </c>
      <c r="H49" s="44">
        <v>342.65</v>
      </c>
      <c r="I49" s="44">
        <v>103.59</v>
      </c>
      <c r="J49" s="44">
        <v>151.85</v>
      </c>
      <c r="K49" s="44">
        <v>317.38</v>
      </c>
      <c r="L49" s="44">
        <v>313.72000000000003</v>
      </c>
      <c r="M49" s="45">
        <v>526.30999999999995</v>
      </c>
      <c r="N49" s="45">
        <v>506.87</v>
      </c>
      <c r="O49" s="45">
        <v>309.16000000000003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5470.3400000000011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133</v>
      </c>
      <c r="B52" s="44"/>
      <c r="C52" s="44">
        <v>93.35</v>
      </c>
      <c r="D52" s="44"/>
      <c r="E52" s="44">
        <v>448.54</v>
      </c>
      <c r="F52" s="44">
        <v>107.27</v>
      </c>
      <c r="G52" s="44"/>
      <c r="H52" s="44"/>
      <c r="I52" s="44">
        <v>315.95</v>
      </c>
      <c r="J52" s="44">
        <v>755.96</v>
      </c>
      <c r="K52" s="44">
        <v>305.95999999999998</v>
      </c>
      <c r="L52" s="44">
        <v>626.82000000000005</v>
      </c>
      <c r="M52" s="45">
        <v>140.41999999999999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2794.27</v>
      </c>
    </row>
    <row r="53" spans="1:34" x14ac:dyDescent="0.25">
      <c r="A53" s="17" t="s">
        <v>18</v>
      </c>
      <c r="B53" s="44">
        <v>161.43</v>
      </c>
      <c r="C53" s="44">
        <v>392.96</v>
      </c>
      <c r="D53" s="44">
        <v>99.14</v>
      </c>
      <c r="E53" s="44"/>
      <c r="F53" s="44">
        <v>298.89999999999998</v>
      </c>
      <c r="G53" s="44"/>
      <c r="H53" s="44">
        <v>101.29</v>
      </c>
      <c r="I53" s="44">
        <v>119.23</v>
      </c>
      <c r="J53" s="44">
        <v>86.11</v>
      </c>
      <c r="K53" s="44">
        <v>180.49</v>
      </c>
      <c r="L53" s="44"/>
      <c r="M53" s="45">
        <v>238.36</v>
      </c>
      <c r="N53" s="45"/>
      <c r="O53" s="45">
        <v>300.73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1978.6399999999999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>
        <v>40</v>
      </c>
      <c r="K54" s="44">
        <v>36.340000000000003</v>
      </c>
      <c r="L54" s="44">
        <v>6.48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82.820000000000007</v>
      </c>
    </row>
    <row r="55" spans="1:34" x14ac:dyDescent="0.25">
      <c r="A55" s="17" t="s">
        <v>52</v>
      </c>
      <c r="B55" s="44">
        <v>123.58</v>
      </c>
      <c r="C55" s="44"/>
      <c r="D55" s="44">
        <v>74.31</v>
      </c>
      <c r="E55" s="44">
        <v>0</v>
      </c>
      <c r="F55" s="44"/>
      <c r="G55" s="44"/>
      <c r="H55" s="44">
        <v>95.43</v>
      </c>
      <c r="I55" s="44"/>
      <c r="J55" s="44">
        <v>59.95</v>
      </c>
      <c r="K55" s="44">
        <v>35.11</v>
      </c>
      <c r="L55" s="44">
        <v>47.87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436.25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139</v>
      </c>
      <c r="B59" s="44"/>
      <c r="C59" s="44"/>
      <c r="D59" s="44"/>
      <c r="E59" s="44"/>
      <c r="F59" s="44"/>
      <c r="G59" s="44"/>
      <c r="H59" s="44"/>
      <c r="I59" s="44"/>
      <c r="J59" s="44">
        <v>41.61</v>
      </c>
      <c r="K59" s="44">
        <v>54.83</v>
      </c>
      <c r="L59" s="44"/>
      <c r="M59" s="45">
        <v>66.97</v>
      </c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163.41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1772.83</v>
      </c>
      <c r="C64" s="53">
        <f t="shared" ref="C64:AG64" si="21">+C15+C23+C31+C39+C47+C48+C49+C50+C51+C52+C53+C54+C55+C56+C57+C58+C59+C60+C61+C62+C63</f>
        <v>1978.9899999999998</v>
      </c>
      <c r="D64" s="53">
        <f t="shared" si="21"/>
        <v>1391.24</v>
      </c>
      <c r="E64" s="53">
        <f t="shared" si="21"/>
        <v>2179.71</v>
      </c>
      <c r="F64" s="53">
        <f t="shared" si="21"/>
        <v>1253.75</v>
      </c>
      <c r="G64" s="53">
        <f t="shared" si="21"/>
        <v>1233.8</v>
      </c>
      <c r="H64" s="53">
        <f t="shared" si="21"/>
        <v>1662.4635999999998</v>
      </c>
      <c r="I64" s="53">
        <f t="shared" si="21"/>
        <v>1421.2702999999999</v>
      </c>
      <c r="J64" s="53">
        <f t="shared" si="21"/>
        <v>2363.6089000000002</v>
      </c>
      <c r="K64" s="53">
        <f t="shared" si="21"/>
        <v>2241.39</v>
      </c>
      <c r="L64" s="53">
        <f t="shared" si="21"/>
        <v>2658.71</v>
      </c>
      <c r="M64" s="53">
        <f t="shared" si="21"/>
        <v>2775.0699999999997</v>
      </c>
      <c r="N64" s="53">
        <f t="shared" si="21"/>
        <v>1774.5587999999998</v>
      </c>
      <c r="O64" s="53">
        <f t="shared" si="21"/>
        <v>1198.71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25906.101599999995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1711.97</v>
      </c>
      <c r="C67" s="57">
        <f t="shared" ref="C67:L67" si="23">C12</f>
        <v>1976.28</v>
      </c>
      <c r="D67" s="57">
        <f t="shared" si="23"/>
        <v>1387.88</v>
      </c>
      <c r="E67" s="57">
        <f t="shared" si="23"/>
        <v>2174.73</v>
      </c>
      <c r="F67" s="57">
        <f t="shared" si="23"/>
        <v>1232.3900000000001</v>
      </c>
      <c r="G67" s="57">
        <f t="shared" si="23"/>
        <v>1175.8699999999999</v>
      </c>
      <c r="H67" s="57">
        <f t="shared" si="23"/>
        <v>1620.99</v>
      </c>
      <c r="I67" s="57">
        <f t="shared" si="23"/>
        <v>1389.12</v>
      </c>
      <c r="J67" s="57">
        <f t="shared" si="23"/>
        <v>2260.39</v>
      </c>
      <c r="K67" s="57">
        <f t="shared" si="23"/>
        <v>2208.46</v>
      </c>
      <c r="L67" s="57">
        <f t="shared" si="23"/>
        <v>2653.19</v>
      </c>
      <c r="M67" s="57">
        <f t="shared" si="22"/>
        <v>2729.44</v>
      </c>
      <c r="N67" s="57">
        <f t="shared" si="22"/>
        <v>1737.16</v>
      </c>
      <c r="O67" s="57">
        <f t="shared" si="22"/>
        <v>1199.54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25457.409999999996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1711.97</v>
      </c>
      <c r="C69" s="59">
        <f t="shared" ref="C69:AG69" si="25">+C67+C68</f>
        <v>1976.28</v>
      </c>
      <c r="D69" s="59">
        <f t="shared" si="25"/>
        <v>1387.88</v>
      </c>
      <c r="E69" s="59">
        <f t="shared" si="25"/>
        <v>2174.73</v>
      </c>
      <c r="F69" s="59">
        <f t="shared" si="25"/>
        <v>1232.3900000000001</v>
      </c>
      <c r="G69" s="59">
        <f t="shared" si="25"/>
        <v>1175.8699999999999</v>
      </c>
      <c r="H69" s="59">
        <f t="shared" si="25"/>
        <v>1620.99</v>
      </c>
      <c r="I69" s="59">
        <f t="shared" si="25"/>
        <v>1389.12</v>
      </c>
      <c r="J69" s="59">
        <f t="shared" si="25"/>
        <v>2260.39</v>
      </c>
      <c r="K69" s="59">
        <f t="shared" si="25"/>
        <v>2208.46</v>
      </c>
      <c r="L69" s="59">
        <f t="shared" si="25"/>
        <v>2653.19</v>
      </c>
      <c r="M69" s="59">
        <f t="shared" si="25"/>
        <v>2729.44</v>
      </c>
      <c r="N69" s="59">
        <f t="shared" si="25"/>
        <v>1737.16</v>
      </c>
      <c r="O69" s="59">
        <f t="shared" si="25"/>
        <v>1199.54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25457.409999999996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60.8599999999999</v>
      </c>
      <c r="C70" s="57">
        <f t="shared" si="26"/>
        <v>2.709999999999809</v>
      </c>
      <c r="D70" s="57">
        <f t="shared" si="26"/>
        <v>3.3599999999999</v>
      </c>
      <c r="E70" s="57">
        <f t="shared" si="26"/>
        <v>4.9800000000000182</v>
      </c>
      <c r="F70" s="57">
        <f t="shared" si="26"/>
        <v>21.3599999999999</v>
      </c>
      <c r="G70" s="57">
        <f t="shared" si="26"/>
        <v>57.930000000000064</v>
      </c>
      <c r="H70" s="57">
        <f t="shared" si="26"/>
        <v>41.473599999999806</v>
      </c>
      <c r="I70" s="57">
        <f t="shared" si="26"/>
        <v>32.150300000000016</v>
      </c>
      <c r="J70" s="57">
        <f t="shared" si="26"/>
        <v>103.2189000000003</v>
      </c>
      <c r="K70" s="57">
        <f t="shared" si="26"/>
        <v>32.929999999999836</v>
      </c>
      <c r="L70" s="57">
        <f t="shared" si="26"/>
        <v>5.5199999999999818</v>
      </c>
      <c r="M70" s="57">
        <f t="shared" si="26"/>
        <v>45.629999999999654</v>
      </c>
      <c r="N70" s="57">
        <f t="shared" si="26"/>
        <v>37.39879999999971</v>
      </c>
      <c r="O70" s="57">
        <f t="shared" si="26"/>
        <v>-0.82999999999992724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448.69159999999897</v>
      </c>
    </row>
    <row r="71" spans="1:34" ht="112.5" customHeight="1" x14ac:dyDescent="0.25">
      <c r="A71" s="77" t="s">
        <v>96</v>
      </c>
      <c r="B71" s="14" t="s">
        <v>131</v>
      </c>
      <c r="C71" s="14"/>
      <c r="D71" s="14"/>
      <c r="E71" s="14"/>
      <c r="F71" s="14" t="s">
        <v>134</v>
      </c>
      <c r="G71" s="14" t="s">
        <v>135</v>
      </c>
      <c r="H71" s="14" t="s">
        <v>137</v>
      </c>
      <c r="I71" s="14" t="s">
        <v>138</v>
      </c>
      <c r="J71" s="14" t="s">
        <v>140</v>
      </c>
      <c r="K71" s="14" t="s">
        <v>141</v>
      </c>
      <c r="L71" s="14"/>
      <c r="M71" s="29" t="s">
        <v>142</v>
      </c>
      <c r="N71" s="29" t="s">
        <v>143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132</v>
      </c>
      <c r="G72" s="12" t="s">
        <v>136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C63" sqref="C48:D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61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3469.95</v>
      </c>
      <c r="C12" s="26">
        <v>1993.63</v>
      </c>
      <c r="D12" s="26">
        <v>2211.58</v>
      </c>
      <c r="E12" s="26">
        <v>1179.6099999999999</v>
      </c>
      <c r="F12" s="26">
        <v>160.66</v>
      </c>
      <c r="G12" s="26">
        <v>2766.06</v>
      </c>
      <c r="H12" s="26">
        <v>408.25</v>
      </c>
      <c r="I12" s="26">
        <v>2521.2800000000002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14711.02</v>
      </c>
      <c r="AI12" s="26">
        <v>14711.02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140.6</v>
      </c>
      <c r="C15" s="23">
        <v>105.8</v>
      </c>
      <c r="D15" s="23">
        <v>35.5</v>
      </c>
      <c r="E15" s="23"/>
      <c r="F15" s="23">
        <v>16.5</v>
      </c>
      <c r="G15" s="23"/>
      <c r="H15" s="23"/>
      <c r="I15" s="23">
        <v>75.5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373.9</v>
      </c>
    </row>
    <row r="16" spans="1:36" s="32" customFormat="1" x14ac:dyDescent="0.25">
      <c r="A16" s="30" t="s">
        <v>20</v>
      </c>
      <c r="B16" s="31">
        <v>526</v>
      </c>
      <c r="C16" s="31">
        <v>207</v>
      </c>
      <c r="D16" s="31">
        <v>282</v>
      </c>
      <c r="E16" s="31">
        <v>115</v>
      </c>
      <c r="F16" s="31">
        <v>5</v>
      </c>
      <c r="G16" s="31">
        <v>449</v>
      </c>
      <c r="H16" s="31">
        <v>70</v>
      </c>
      <c r="I16" s="31">
        <v>375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2029</v>
      </c>
      <c r="AJ16" s="70"/>
    </row>
    <row r="17" spans="1:36" s="47" customFormat="1" x14ac:dyDescent="0.25">
      <c r="A17" s="46" t="s">
        <v>27</v>
      </c>
      <c r="B17" s="22">
        <f>B16*$B$8</f>
        <v>2330.1799999999998</v>
      </c>
      <c r="C17" s="22">
        <f>C16*$B$8</f>
        <v>917.01</v>
      </c>
      <c r="D17" s="22">
        <f t="shared" ref="D17:AG17" si="2">D16*$B$8</f>
        <v>1249.26</v>
      </c>
      <c r="E17" s="22">
        <f t="shared" si="2"/>
        <v>509.45</v>
      </c>
      <c r="F17" s="22">
        <f t="shared" si="2"/>
        <v>22.15</v>
      </c>
      <c r="G17" s="22">
        <f t="shared" si="2"/>
        <v>1989.07</v>
      </c>
      <c r="H17" s="22">
        <f t="shared" si="2"/>
        <v>310.09999999999997</v>
      </c>
      <c r="I17" s="22">
        <f t="shared" si="2"/>
        <v>1661.25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8988.4699999999993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526</v>
      </c>
      <c r="C22" s="20">
        <f t="shared" ref="C22:AG23" si="5">+C16+C18+C20</f>
        <v>207</v>
      </c>
      <c r="D22" s="20">
        <f t="shared" si="5"/>
        <v>282</v>
      </c>
      <c r="E22" s="20">
        <f t="shared" si="5"/>
        <v>115</v>
      </c>
      <c r="F22" s="20">
        <f t="shared" si="5"/>
        <v>5</v>
      </c>
      <c r="G22" s="20">
        <f t="shared" si="5"/>
        <v>449</v>
      </c>
      <c r="H22" s="20">
        <f t="shared" si="5"/>
        <v>70</v>
      </c>
      <c r="I22" s="20">
        <f t="shared" si="5"/>
        <v>375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2029</v>
      </c>
    </row>
    <row r="23" spans="1:36" s="47" customFormat="1" x14ac:dyDescent="0.25">
      <c r="A23" s="48" t="s">
        <v>26</v>
      </c>
      <c r="B23" s="19">
        <f>+B17+B19+B21</f>
        <v>2330.1799999999998</v>
      </c>
      <c r="C23" s="19">
        <f t="shared" si="5"/>
        <v>917.01</v>
      </c>
      <c r="D23" s="19">
        <f t="shared" si="5"/>
        <v>1249.26</v>
      </c>
      <c r="E23" s="19">
        <f t="shared" si="5"/>
        <v>509.45</v>
      </c>
      <c r="F23" s="19">
        <f t="shared" si="5"/>
        <v>22.15</v>
      </c>
      <c r="G23" s="19">
        <f t="shared" si="5"/>
        <v>1989.07</v>
      </c>
      <c r="H23" s="19">
        <f t="shared" si="5"/>
        <v>310.09999999999997</v>
      </c>
      <c r="I23" s="19">
        <f t="shared" si="5"/>
        <v>1661.25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8988.4699999999993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659.95</v>
      </c>
      <c r="C49" s="44">
        <v>540.29999999999995</v>
      </c>
      <c r="D49" s="44">
        <v>653.95000000000005</v>
      </c>
      <c r="E49" s="44">
        <v>406.84</v>
      </c>
      <c r="F49" s="44">
        <v>117.18</v>
      </c>
      <c r="G49" s="44">
        <v>632.1</v>
      </c>
      <c r="H49" s="44">
        <v>112.48</v>
      </c>
      <c r="I49" s="44">
        <v>791.82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3914.62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239.68</v>
      </c>
      <c r="C53" s="44">
        <v>411.56</v>
      </c>
      <c r="D53" s="44">
        <v>175.66</v>
      </c>
      <c r="E53" s="44">
        <v>247.2</v>
      </c>
      <c r="F53" s="44">
        <v>5.09</v>
      </c>
      <c r="G53" s="44">
        <v>115.24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1194.4299999999998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23.1</v>
      </c>
      <c r="D55" s="44">
        <v>103.06</v>
      </c>
      <c r="E55" s="44">
        <v>26.09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152.25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104.6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104.6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3475.0099999999993</v>
      </c>
      <c r="C64" s="53">
        <f t="shared" ref="C64:AG64" si="21">+C15+C23+C31+C39+C47+C48+C49+C50+C51+C52+C53+C54+C55+C56+C57+C58+C59+C60+C61+C62+C63</f>
        <v>1997.7699999999998</v>
      </c>
      <c r="D64" s="53">
        <f t="shared" si="21"/>
        <v>2217.4299999999998</v>
      </c>
      <c r="E64" s="53">
        <f t="shared" si="21"/>
        <v>1189.58</v>
      </c>
      <c r="F64" s="53">
        <f t="shared" si="21"/>
        <v>160.92000000000002</v>
      </c>
      <c r="G64" s="53">
        <f t="shared" si="21"/>
        <v>2736.41</v>
      </c>
      <c r="H64" s="53">
        <f t="shared" si="21"/>
        <v>422.58</v>
      </c>
      <c r="I64" s="53">
        <f t="shared" si="21"/>
        <v>2528.5700000000002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14728.269999999999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5 D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3469.95</v>
      </c>
      <c r="C67" s="57">
        <f t="shared" ref="C67:L67" si="23">C12</f>
        <v>1993.63</v>
      </c>
      <c r="D67" s="57">
        <f t="shared" si="23"/>
        <v>2211.58</v>
      </c>
      <c r="E67" s="57">
        <f t="shared" si="23"/>
        <v>1179.6099999999999</v>
      </c>
      <c r="F67" s="57">
        <f t="shared" si="23"/>
        <v>160.66</v>
      </c>
      <c r="G67" s="57">
        <f t="shared" si="23"/>
        <v>2766.06</v>
      </c>
      <c r="H67" s="57">
        <f t="shared" si="23"/>
        <v>408.25</v>
      </c>
      <c r="I67" s="57">
        <f t="shared" si="23"/>
        <v>2521.2800000000002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14711.02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3469.95</v>
      </c>
      <c r="C69" s="59">
        <f t="shared" ref="C69:AG69" si="25">+C67+C68</f>
        <v>1993.63</v>
      </c>
      <c r="D69" s="59">
        <f t="shared" si="25"/>
        <v>2211.58</v>
      </c>
      <c r="E69" s="59">
        <f t="shared" si="25"/>
        <v>1179.6099999999999</v>
      </c>
      <c r="F69" s="59">
        <f t="shared" si="25"/>
        <v>160.66</v>
      </c>
      <c r="G69" s="59">
        <f t="shared" si="25"/>
        <v>2766.06</v>
      </c>
      <c r="H69" s="59">
        <f t="shared" si="25"/>
        <v>408.25</v>
      </c>
      <c r="I69" s="59">
        <f t="shared" si="25"/>
        <v>2521.2800000000002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14711.02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5.0599999999994907</v>
      </c>
      <c r="C70" s="57">
        <f t="shared" si="26"/>
        <v>4.1399999999996453</v>
      </c>
      <c r="D70" s="57">
        <f t="shared" si="26"/>
        <v>5.8499999999999091</v>
      </c>
      <c r="E70" s="57">
        <f t="shared" si="26"/>
        <v>9.9700000000000273</v>
      </c>
      <c r="F70" s="57">
        <f t="shared" si="26"/>
        <v>0.26000000000001933</v>
      </c>
      <c r="G70" s="57">
        <f t="shared" si="26"/>
        <v>-29.650000000000091</v>
      </c>
      <c r="H70" s="57">
        <f t="shared" si="26"/>
        <v>14.329999999999984</v>
      </c>
      <c r="I70" s="57">
        <f t="shared" si="26"/>
        <v>7.2899999999999636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17.249999999998948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154</v>
      </c>
      <c r="F71" s="14"/>
      <c r="G71" s="14" t="s">
        <v>155</v>
      </c>
      <c r="H71" s="14" t="s">
        <v>157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156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2542.77</v>
      </c>
      <c r="C12" s="26">
        <v>2752.88</v>
      </c>
      <c r="D12" s="26">
        <v>2798.61</v>
      </c>
      <c r="E12" s="26">
        <v>1142.73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9236.99</v>
      </c>
      <c r="AI12" s="26">
        <v>9236.98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220.5</v>
      </c>
      <c r="C15" s="23">
        <v>82.2</v>
      </c>
      <c r="D15" s="23">
        <v>185</v>
      </c>
      <c r="E15" s="23">
        <v>143.19999999999999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630.9</v>
      </c>
    </row>
    <row r="16" spans="1:36" s="32" customFormat="1" x14ac:dyDescent="0.25">
      <c r="A16" s="30" t="s">
        <v>20</v>
      </c>
      <c r="B16" s="31">
        <v>208</v>
      </c>
      <c r="C16" s="31">
        <v>237</v>
      </c>
      <c r="D16" s="31">
        <v>216</v>
      </c>
      <c r="E16" s="31">
        <v>72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733</v>
      </c>
      <c r="AJ16" s="70"/>
    </row>
    <row r="17" spans="1:36" s="47" customFormat="1" x14ac:dyDescent="0.25">
      <c r="A17" s="46" t="s">
        <v>27</v>
      </c>
      <c r="B17" s="22">
        <f>B16*$B$8</f>
        <v>921.43999999999994</v>
      </c>
      <c r="C17" s="22">
        <f>C16*$B$8</f>
        <v>1049.9099999999999</v>
      </c>
      <c r="D17" s="22">
        <f t="shared" ref="D17:AG17" si="2">D16*$B$8</f>
        <v>956.87999999999988</v>
      </c>
      <c r="E17" s="22">
        <f t="shared" si="2"/>
        <v>318.95999999999998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3247.1899999999996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208</v>
      </c>
      <c r="C22" s="20">
        <f t="shared" ref="C22:AG23" si="5">+C16+C18+C20</f>
        <v>237</v>
      </c>
      <c r="D22" s="20">
        <f t="shared" si="5"/>
        <v>216</v>
      </c>
      <c r="E22" s="20">
        <f t="shared" si="5"/>
        <v>72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733</v>
      </c>
    </row>
    <row r="23" spans="1:36" s="47" customFormat="1" x14ac:dyDescent="0.25">
      <c r="A23" s="48" t="s">
        <v>26</v>
      </c>
      <c r="B23" s="19">
        <f>+B17+B19+B21</f>
        <v>921.43999999999994</v>
      </c>
      <c r="C23" s="19">
        <f t="shared" si="5"/>
        <v>1049.9099999999999</v>
      </c>
      <c r="D23" s="19">
        <f t="shared" si="5"/>
        <v>956.87999999999988</v>
      </c>
      <c r="E23" s="19">
        <f t="shared" si="5"/>
        <v>318.95999999999998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3247.1899999999996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5.75</v>
      </c>
      <c r="E40" s="36">
        <v>1.9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7.65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25.472499999999997</v>
      </c>
      <c r="E41" s="22">
        <f t="shared" si="16"/>
        <v>8.4169999999999998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33.889499999999998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5.75</v>
      </c>
      <c r="E46" s="20">
        <f t="shared" si="19"/>
        <v>1.9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7.65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25.472499999999997</v>
      </c>
      <c r="E47" s="19">
        <f t="shared" si="19"/>
        <v>8.4169999999999998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33.889499999999998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732.09</v>
      </c>
      <c r="C49" s="44">
        <v>964.89</v>
      </c>
      <c r="D49" s="44">
        <v>895.53</v>
      </c>
      <c r="E49" s="44">
        <v>348.47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2940.9800000000005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582.54</v>
      </c>
      <c r="C53" s="44">
        <v>656.14</v>
      </c>
      <c r="D53" s="44">
        <v>719.02</v>
      </c>
      <c r="E53" s="44">
        <v>295.35000000000002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2253.0499999999997</v>
      </c>
    </row>
    <row r="54" spans="1:34" x14ac:dyDescent="0.25">
      <c r="A54" s="17" t="s">
        <v>114</v>
      </c>
      <c r="B54" s="44"/>
      <c r="C54" s="44"/>
      <c r="D54" s="44"/>
      <c r="E54" s="44">
        <v>31.45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31.45</v>
      </c>
    </row>
    <row r="55" spans="1:34" x14ac:dyDescent="0.25">
      <c r="A55" s="17" t="s">
        <v>52</v>
      </c>
      <c r="B55" s="44"/>
      <c r="C55" s="44"/>
      <c r="D55" s="44">
        <v>19.04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2456.5700000000002</v>
      </c>
      <c r="C64" s="53">
        <f t="shared" ref="C64:AG64" si="21">+C15+C23+C31+C39+C47+C48+C49+C50+C51+C52+C53+C54+C55+C56+C57+C58+C59+C60+C61+C62+C63</f>
        <v>2753.14</v>
      </c>
      <c r="D64" s="53">
        <f t="shared" si="21"/>
        <v>2800.9424999999997</v>
      </c>
      <c r="E64" s="53">
        <f t="shared" si="21"/>
        <v>1145.847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9156.4994999999999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2542.77</v>
      </c>
      <c r="C67" s="57">
        <f t="shared" ref="C67:L67" si="23">C12</f>
        <v>2752.88</v>
      </c>
      <c r="D67" s="57">
        <f t="shared" si="23"/>
        <v>2798.61</v>
      </c>
      <c r="E67" s="57">
        <f t="shared" si="23"/>
        <v>1142.73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9236.99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2542.77</v>
      </c>
      <c r="C69" s="59">
        <f t="shared" ref="C69:AG69" si="25">+C67+C68</f>
        <v>2752.88</v>
      </c>
      <c r="D69" s="59">
        <f t="shared" si="25"/>
        <v>2798.61</v>
      </c>
      <c r="E69" s="59">
        <f t="shared" si="25"/>
        <v>1142.73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9236.99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-86.199999999999818</v>
      </c>
      <c r="C70" s="57">
        <f t="shared" si="26"/>
        <v>0.25999999999976353</v>
      </c>
      <c r="D70" s="57">
        <f t="shared" si="26"/>
        <v>2.3324999999995271</v>
      </c>
      <c r="E70" s="57">
        <f t="shared" si="26"/>
        <v>3.1169999999999618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-80.490500000000566</v>
      </c>
    </row>
    <row r="71" spans="1:34" ht="107.25" customHeight="1" x14ac:dyDescent="0.25">
      <c r="A71" s="77" t="s">
        <v>96</v>
      </c>
      <c r="B71" s="14" t="s">
        <v>122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AI25" sqref="AI2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619.51</v>
      </c>
      <c r="C12" s="26">
        <v>768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1387.51</v>
      </c>
      <c r="AI12" s="26">
        <v>1388.32</v>
      </c>
      <c r="AJ12" s="69">
        <f>+AI12-AH12</f>
        <v>0.80999999999994543</v>
      </c>
    </row>
    <row r="13" spans="1:36" ht="19.5" customHeight="1" x14ac:dyDescent="0.25">
      <c r="A13" s="25" t="s">
        <v>117</v>
      </c>
      <c r="B13" s="26">
        <v>12</v>
      </c>
      <c r="C13" s="26">
        <v>1.57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13.57</v>
      </c>
      <c r="AI13" s="26"/>
      <c r="AJ13" s="69">
        <f>+AI13-AH13</f>
        <v>-13.57</v>
      </c>
    </row>
    <row r="14" spans="1:36" ht="19.5" customHeight="1" x14ac:dyDescent="0.25">
      <c r="A14" s="25" t="s">
        <v>118</v>
      </c>
      <c r="B14" s="26">
        <v>6</v>
      </c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/>
      <c r="C15" s="23">
        <v>5.7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5.7</v>
      </c>
    </row>
    <row r="16" spans="1:36" s="32" customFormat="1" x14ac:dyDescent="0.25">
      <c r="A16" s="30" t="s">
        <v>20</v>
      </c>
      <c r="B16" s="31">
        <v>48</v>
      </c>
      <c r="C16" s="31">
        <v>93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141</v>
      </c>
      <c r="AJ16" s="70"/>
    </row>
    <row r="17" spans="1:36" s="47" customFormat="1" x14ac:dyDescent="0.25">
      <c r="A17" s="46" t="s">
        <v>27</v>
      </c>
      <c r="B17" s="22">
        <f>B16*$B$8</f>
        <v>212.64</v>
      </c>
      <c r="C17" s="22">
        <f>C16*$B$8</f>
        <v>411.98999999999995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624.62999999999988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48</v>
      </c>
      <c r="C22" s="20">
        <f t="shared" ref="C22:AG23" si="5">+C16+C18+C20</f>
        <v>93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141</v>
      </c>
    </row>
    <row r="23" spans="1:36" s="47" customFormat="1" x14ac:dyDescent="0.25">
      <c r="A23" s="48" t="s">
        <v>26</v>
      </c>
      <c r="B23" s="19">
        <f>+B17+B19+B21</f>
        <v>212.64</v>
      </c>
      <c r="C23" s="19">
        <f t="shared" si="5"/>
        <v>411.98999999999995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624.62999999999988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372.09</v>
      </c>
      <c r="C49" s="44">
        <v>308.95999999999998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681.05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45.19</v>
      </c>
      <c r="C53" s="44">
        <v>37.74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82.93</v>
      </c>
    </row>
    <row r="54" spans="1:34" x14ac:dyDescent="0.25">
      <c r="A54" s="17" t="s">
        <v>114</v>
      </c>
      <c r="B54" s="44">
        <v>12.49</v>
      </c>
      <c r="C54" s="44"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12.49</v>
      </c>
    </row>
    <row r="55" spans="1:34" x14ac:dyDescent="0.25">
      <c r="A55" s="17" t="s">
        <v>52</v>
      </c>
      <c r="B55" s="44"/>
      <c r="C55" s="44">
        <v>14.18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14.18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642.41000000000008</v>
      </c>
      <c r="C64" s="53">
        <f t="shared" ref="C64:AG64" si="21">+C15+C23+C31+C39+C47+C48+C49+C50+C51+C52+C53+C54+C55+C56+C57+C58+C59+C60+C61+C62+C63</f>
        <v>778.56999999999982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1420.98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619.51</v>
      </c>
      <c r="C67" s="57">
        <f t="shared" ref="C67:L67" si="23">C12</f>
        <v>768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1387.51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7.57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25.57</v>
      </c>
    </row>
    <row r="69" spans="1:34" s="47" customFormat="1" x14ac:dyDescent="0.25">
      <c r="A69" s="58" t="s">
        <v>94</v>
      </c>
      <c r="B69" s="59">
        <f>+B67+B68</f>
        <v>637.51</v>
      </c>
      <c r="C69" s="59">
        <f t="shared" ref="C69:AG69" si="25">+C67+C68</f>
        <v>775.57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1413.08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4.9000000000000909</v>
      </c>
      <c r="C70" s="57">
        <f t="shared" si="26"/>
        <v>2.9999999999997726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7.8999999999998636</v>
      </c>
    </row>
    <row r="71" spans="1:34" ht="102.75" customHeight="1" x14ac:dyDescent="0.25">
      <c r="A71" s="77" t="s">
        <v>96</v>
      </c>
      <c r="B71" s="14" t="s">
        <v>145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880.92</v>
      </c>
      <c r="C12" s="26">
        <v>398.41</v>
      </c>
      <c r="D12" s="26">
        <v>3848.95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5128.28</v>
      </c>
      <c r="AI12" s="26">
        <v>5128.28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48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48</v>
      </c>
    </row>
    <row r="16" spans="1:36" s="32" customFormat="1" x14ac:dyDescent="0.25">
      <c r="A16" s="30" t="s">
        <v>20</v>
      </c>
      <c r="B16" s="31">
        <v>100</v>
      </c>
      <c r="C16" s="31">
        <v>55</v>
      </c>
      <c r="D16" s="31">
        <v>538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693</v>
      </c>
      <c r="AJ16" s="70"/>
    </row>
    <row r="17" spans="1:36" s="47" customFormat="1" x14ac:dyDescent="0.25">
      <c r="A17" s="46" t="s">
        <v>27</v>
      </c>
      <c r="B17" s="22">
        <f>B16*$B$8</f>
        <v>459</v>
      </c>
      <c r="C17" s="22">
        <f>C16*$B$8</f>
        <v>252.45</v>
      </c>
      <c r="D17" s="22">
        <f t="shared" ref="D17:AG17" si="2">D16*$B$8</f>
        <v>2469.42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3180.87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100</v>
      </c>
      <c r="C22" s="20">
        <f t="shared" ref="C22:AG23" si="5">+C16+C18+C20</f>
        <v>55</v>
      </c>
      <c r="D22" s="20">
        <f t="shared" si="5"/>
        <v>538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693</v>
      </c>
    </row>
    <row r="23" spans="1:36" s="47" customFormat="1" x14ac:dyDescent="0.25">
      <c r="A23" s="48" t="s">
        <v>26</v>
      </c>
      <c r="B23" s="19">
        <f>+B17+B19+B21</f>
        <v>459</v>
      </c>
      <c r="C23" s="19">
        <f t="shared" si="5"/>
        <v>252.45</v>
      </c>
      <c r="D23" s="19">
        <f t="shared" si="5"/>
        <v>2469.42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3180.87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7.5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7.5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34.424999999999997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34.424999999999997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7.5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7.5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34.424999999999997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34.424999999999997</v>
      </c>
    </row>
    <row r="40" spans="1:34" x14ac:dyDescent="0.25">
      <c r="A40" s="13" t="s">
        <v>43</v>
      </c>
      <c r="B40" s="36"/>
      <c r="C40" s="36"/>
      <c r="D40" s="36">
        <v>14.72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14.72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67.564800000000005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67.564800000000005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14.72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14.72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67.564800000000005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67.564800000000005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278.39</v>
      </c>
      <c r="C49" s="44">
        <v>164.07</v>
      </c>
      <c r="D49" s="44">
        <v>962.6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1405.06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88.66</v>
      </c>
      <c r="C53" s="44"/>
      <c r="D53" s="44">
        <v>228.99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317.64999999999998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13.28</v>
      </c>
      <c r="C55" s="44"/>
      <c r="D55" s="44">
        <v>169.39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>SUM(B55:AG55)</f>
        <v>182.67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887.32999999999993</v>
      </c>
      <c r="C64" s="53">
        <f t="shared" ref="C64:AG64" si="21">+C15+C23+C31+C39+C47+C48+C49+C50+C51+C52+C53+C54+C55+C56+C57+C58+C59+C60+C61+C62+C63</f>
        <v>416.52</v>
      </c>
      <c r="D64" s="53">
        <f t="shared" si="21"/>
        <v>3932.3898000000004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5236.2398000000003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880.92</v>
      </c>
      <c r="C67" s="57">
        <f t="shared" ref="C67:L67" si="23">C12</f>
        <v>398.41</v>
      </c>
      <c r="D67" s="57">
        <f t="shared" si="23"/>
        <v>3848.95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5128.28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880.92</v>
      </c>
      <c r="C69" s="59">
        <f t="shared" ref="C69:AG69" si="25">+C67+C68</f>
        <v>398.41</v>
      </c>
      <c r="D69" s="59">
        <f t="shared" si="25"/>
        <v>3848.95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5128.28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6.4099999999999682</v>
      </c>
      <c r="C70" s="57">
        <f t="shared" si="26"/>
        <v>18.109999999999957</v>
      </c>
      <c r="D70" s="57">
        <f t="shared" si="26"/>
        <v>83.43980000000056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107.95980000000048</v>
      </c>
    </row>
    <row r="71" spans="1:34" ht="96" customHeight="1" x14ac:dyDescent="0.25">
      <c r="A71" s="77" t="s">
        <v>96</v>
      </c>
      <c r="B71" s="14"/>
      <c r="C71" s="14" t="s">
        <v>158</v>
      </c>
      <c r="D71" s="14" t="s">
        <v>159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1795.23</v>
      </c>
      <c r="C12" s="26">
        <v>1895.24</v>
      </c>
      <c r="D12" s="26">
        <v>2085.67</v>
      </c>
      <c r="E12" s="26">
        <v>1719.44</v>
      </c>
      <c r="F12" s="26">
        <v>3224.69</v>
      </c>
      <c r="G12" s="26">
        <v>1010.36</v>
      </c>
      <c r="H12" s="26">
        <v>1974.74</v>
      </c>
      <c r="I12" s="26">
        <v>1803.11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15508.480000000001</v>
      </c>
      <c r="AI12" s="26">
        <v>15508.48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136</v>
      </c>
      <c r="D15" s="23">
        <v>40.200000000000003</v>
      </c>
      <c r="E15" s="23">
        <v>44.5</v>
      </c>
      <c r="F15" s="23">
        <v>18.899999999999999</v>
      </c>
      <c r="G15" s="23">
        <v>50.2</v>
      </c>
      <c r="H15" s="23">
        <v>107.5</v>
      </c>
      <c r="I15" s="23">
        <v>37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434.3</v>
      </c>
    </row>
    <row r="16" spans="1:36" s="32" customFormat="1" x14ac:dyDescent="0.25">
      <c r="A16" s="30" t="s">
        <v>20</v>
      </c>
      <c r="B16" s="31">
        <v>256</v>
      </c>
      <c r="C16" s="31">
        <v>200</v>
      </c>
      <c r="D16" s="31">
        <v>147</v>
      </c>
      <c r="E16" s="31">
        <v>176</v>
      </c>
      <c r="F16" s="31">
        <v>293</v>
      </c>
      <c r="G16" s="31">
        <v>69</v>
      </c>
      <c r="H16" s="31">
        <v>311</v>
      </c>
      <c r="I16" s="31">
        <v>266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1718</v>
      </c>
      <c r="AJ16" s="70"/>
    </row>
    <row r="17" spans="1:36" s="47" customFormat="1" x14ac:dyDescent="0.25">
      <c r="A17" s="46" t="s">
        <v>27</v>
      </c>
      <c r="B17" s="22">
        <f>B16*$B$8</f>
        <v>1134.08</v>
      </c>
      <c r="C17" s="22">
        <f>C16*$B$8</f>
        <v>886</v>
      </c>
      <c r="D17" s="22">
        <f t="shared" ref="D17:AG17" si="2">D16*$B$8</f>
        <v>651.20999999999992</v>
      </c>
      <c r="E17" s="22">
        <f t="shared" si="2"/>
        <v>779.68</v>
      </c>
      <c r="F17" s="22">
        <f t="shared" si="2"/>
        <v>1297.99</v>
      </c>
      <c r="G17" s="22">
        <f t="shared" si="2"/>
        <v>305.66999999999996</v>
      </c>
      <c r="H17" s="22">
        <f t="shared" si="2"/>
        <v>1377.73</v>
      </c>
      <c r="I17" s="22">
        <f t="shared" si="2"/>
        <v>1178.3799999999999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7610.7400000000007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256</v>
      </c>
      <c r="C22" s="20">
        <f t="shared" ref="C22:AG23" si="5">+C16+C18+C20</f>
        <v>200</v>
      </c>
      <c r="D22" s="20">
        <f t="shared" si="5"/>
        <v>147</v>
      </c>
      <c r="E22" s="20">
        <f t="shared" si="5"/>
        <v>176</v>
      </c>
      <c r="F22" s="20">
        <f t="shared" si="5"/>
        <v>293</v>
      </c>
      <c r="G22" s="20">
        <f t="shared" si="5"/>
        <v>69</v>
      </c>
      <c r="H22" s="20">
        <f t="shared" si="5"/>
        <v>311</v>
      </c>
      <c r="I22" s="20">
        <f t="shared" si="5"/>
        <v>266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1718</v>
      </c>
    </row>
    <row r="23" spans="1:36" s="47" customFormat="1" x14ac:dyDescent="0.25">
      <c r="A23" s="48" t="s">
        <v>26</v>
      </c>
      <c r="B23" s="19">
        <f>+B17+B19+B21</f>
        <v>1134.08</v>
      </c>
      <c r="C23" s="19">
        <f t="shared" si="5"/>
        <v>886</v>
      </c>
      <c r="D23" s="19">
        <f t="shared" si="5"/>
        <v>651.20999999999992</v>
      </c>
      <c r="E23" s="19">
        <f t="shared" si="5"/>
        <v>779.68</v>
      </c>
      <c r="F23" s="19">
        <f t="shared" si="5"/>
        <v>1297.99</v>
      </c>
      <c r="G23" s="19">
        <f t="shared" si="5"/>
        <v>305.66999999999996</v>
      </c>
      <c r="H23" s="19">
        <f t="shared" si="5"/>
        <v>1377.73</v>
      </c>
      <c r="I23" s="19">
        <f t="shared" si="5"/>
        <v>1178.3799999999999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7610.7400000000007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5</v>
      </c>
      <c r="D40" s="36">
        <v>10</v>
      </c>
      <c r="E40" s="36">
        <v>10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22.15</v>
      </c>
      <c r="D41" s="22">
        <f t="shared" si="16"/>
        <v>44.3</v>
      </c>
      <c r="E41" s="22">
        <f t="shared" si="16"/>
        <v>44.3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110.74999999999999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5</v>
      </c>
      <c r="D46" s="20">
        <f t="shared" si="19"/>
        <v>10</v>
      </c>
      <c r="E46" s="20">
        <f t="shared" si="19"/>
        <v>10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22.15</v>
      </c>
      <c r="D47" s="19">
        <f t="shared" si="19"/>
        <v>44.3</v>
      </c>
      <c r="E47" s="19">
        <f t="shared" si="19"/>
        <v>44.3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110.74999999999999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215.66</v>
      </c>
      <c r="C49" s="44">
        <v>598.36</v>
      </c>
      <c r="D49" s="44"/>
      <c r="E49" s="44"/>
      <c r="F49" s="44"/>
      <c r="G49" s="44"/>
      <c r="H49" s="44">
        <v>451.9</v>
      </c>
      <c r="I49" s="44">
        <v>562.58000000000004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1828.5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1010.13</v>
      </c>
      <c r="E52" s="44">
        <v>760.96</v>
      </c>
      <c r="F52" s="44">
        <v>1265.17</v>
      </c>
      <c r="G52" s="44">
        <v>265.83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3302.09</v>
      </c>
    </row>
    <row r="53" spans="1:34" x14ac:dyDescent="0.25">
      <c r="A53" s="17" t="s">
        <v>18</v>
      </c>
      <c r="B53" s="44">
        <v>465.06</v>
      </c>
      <c r="C53" s="44">
        <v>255.78</v>
      </c>
      <c r="D53" s="44">
        <v>344.83</v>
      </c>
      <c r="E53" s="44">
        <v>92.36</v>
      </c>
      <c r="F53" s="44">
        <v>645.27</v>
      </c>
      <c r="G53" s="44">
        <v>313.43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2116.73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41.2</v>
      </c>
      <c r="I55" s="44">
        <v>27.7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68.900000000000006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>
        <v>74.55</v>
      </c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74.55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>
        <v>0</v>
      </c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1814.8</v>
      </c>
      <c r="C64" s="53">
        <f t="shared" ref="C64:AG64" si="21">+C15+C23+C31+C39+C47+C48+C49+C50+C51+C52+C53+C54+C55+C56+C57+C58+C59+C60+C61+C62+C63</f>
        <v>1898.2900000000002</v>
      </c>
      <c r="D64" s="53">
        <f t="shared" si="21"/>
        <v>2090.67</v>
      </c>
      <c r="E64" s="53">
        <f t="shared" si="21"/>
        <v>1721.8</v>
      </c>
      <c r="F64" s="53">
        <f t="shared" si="21"/>
        <v>3227.3300000000004</v>
      </c>
      <c r="G64" s="53">
        <f t="shared" si="21"/>
        <v>1009.6799999999998</v>
      </c>
      <c r="H64" s="53">
        <f t="shared" si="21"/>
        <v>1978.3300000000002</v>
      </c>
      <c r="I64" s="53">
        <f t="shared" si="21"/>
        <v>1805.66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15546.560000000001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1795.23</v>
      </c>
      <c r="C67" s="57">
        <f t="shared" ref="C67:L67" si="23">C12</f>
        <v>1895.24</v>
      </c>
      <c r="D67" s="57">
        <f t="shared" si="23"/>
        <v>2085.67</v>
      </c>
      <c r="E67" s="57">
        <f t="shared" si="23"/>
        <v>1719.44</v>
      </c>
      <c r="F67" s="57">
        <f t="shared" si="23"/>
        <v>3224.69</v>
      </c>
      <c r="G67" s="57">
        <f t="shared" si="23"/>
        <v>1010.36</v>
      </c>
      <c r="H67" s="57">
        <f t="shared" si="23"/>
        <v>1974.74</v>
      </c>
      <c r="I67" s="57">
        <f t="shared" si="23"/>
        <v>1803.11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15508.480000000001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1795.23</v>
      </c>
      <c r="C69" s="59">
        <f t="shared" ref="C69:AG69" si="25">+C67+C68</f>
        <v>1895.24</v>
      </c>
      <c r="D69" s="59">
        <f t="shared" si="25"/>
        <v>2085.67</v>
      </c>
      <c r="E69" s="59">
        <f t="shared" si="25"/>
        <v>1719.44</v>
      </c>
      <c r="F69" s="59">
        <f t="shared" si="25"/>
        <v>3224.69</v>
      </c>
      <c r="G69" s="59">
        <f t="shared" si="25"/>
        <v>1010.36</v>
      </c>
      <c r="H69" s="59">
        <f t="shared" si="25"/>
        <v>1974.74</v>
      </c>
      <c r="I69" s="59">
        <f t="shared" si="25"/>
        <v>1803.11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15508.480000000001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19.569999999999936</v>
      </c>
      <c r="C70" s="57">
        <f t="shared" si="26"/>
        <v>3.0500000000001819</v>
      </c>
      <c r="D70" s="57">
        <f t="shared" si="26"/>
        <v>5</v>
      </c>
      <c r="E70" s="57">
        <f t="shared" si="26"/>
        <v>2.3599999999999</v>
      </c>
      <c r="F70" s="57">
        <f t="shared" si="26"/>
        <v>2.6400000000003274</v>
      </c>
      <c r="G70" s="57">
        <f t="shared" si="26"/>
        <v>-0.68000000000017735</v>
      </c>
      <c r="H70" s="57">
        <f t="shared" si="26"/>
        <v>3.5900000000001455</v>
      </c>
      <c r="I70" s="57">
        <f t="shared" si="26"/>
        <v>2.5500000000001819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38.080000000000496</v>
      </c>
    </row>
    <row r="71" spans="1:34" ht="94.5" customHeight="1" x14ac:dyDescent="0.25">
      <c r="A71" s="77" t="s">
        <v>96</v>
      </c>
      <c r="B71" s="14" t="s">
        <v>160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2022-03-04T15:41:58Z</dcterms:modified>
</cp:coreProperties>
</file>