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B2" i="145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Z33" i="40"/>
  <c r="AA33" i="40"/>
  <c r="AB33" i="40"/>
  <c r="AB39" i="40" s="1"/>
  <c r="AC33" i="40"/>
  <c r="AD33" i="40"/>
  <c r="AE33" i="40"/>
  <c r="AF33" i="40"/>
  <c r="AF39" i="40" s="1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Z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T47" i="40"/>
  <c r="AF47" i="40"/>
  <c r="AD47" i="40"/>
  <c r="Z47" i="40"/>
  <c r="X47" i="40"/>
  <c r="V47" i="40"/>
  <c r="AD23" i="40"/>
  <c r="Z23" i="40"/>
  <c r="Z64" i="40" s="1"/>
  <c r="Z70" i="40" s="1"/>
  <c r="V23" i="40"/>
  <c r="AE47" i="40"/>
  <c r="AA47" i="40"/>
  <c r="W47" i="40"/>
  <c r="AE39" i="40"/>
  <c r="AA39" i="40"/>
  <c r="W39" i="40"/>
  <c r="AG39" i="40"/>
  <c r="AC39" i="40"/>
  <c r="Y39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K69" i="40" l="1"/>
  <c r="G69" i="40"/>
  <c r="R47" i="40"/>
  <c r="N47" i="40"/>
  <c r="L69" i="40"/>
  <c r="O39" i="40"/>
  <c r="X70" i="40"/>
  <c r="AF64" i="40"/>
  <c r="AF70" i="40" s="1"/>
  <c r="Y64" i="40"/>
  <c r="Y70" i="40" s="1"/>
  <c r="T64" i="40"/>
  <c r="AB64" i="40"/>
  <c r="AB70" i="40" s="1"/>
  <c r="P47" i="40"/>
  <c r="Q39" i="40"/>
  <c r="M39" i="40"/>
  <c r="AG64" i="40"/>
  <c r="AG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R64" i="40"/>
  <c r="R70" i="40" s="1"/>
  <c r="AH69" i="40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I64" i="40" s="1"/>
  <c r="I70" i="40" s="1"/>
  <c r="K23" i="40"/>
  <c r="G23" i="40"/>
  <c r="I31" i="40"/>
  <c r="E31" i="40"/>
  <c r="E64" i="40" s="1"/>
  <c r="E70" i="40" s="1"/>
  <c r="L39" i="40"/>
  <c r="F39" i="40"/>
  <c r="I47" i="40"/>
  <c r="E47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<sst xmlns="http://schemas.openxmlformats.org/spreadsheetml/2006/main" count="762" uniqueCount="143">
  <si>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</si>
  <si>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</si>
  <si>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</si>
  <si>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</si>
  <si>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</si>
  <si>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</si>
  <si>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</si>
  <si>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</si>
  <si>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</si>
  <si>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</si>
  <si>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</si>
  <si>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</si>
  <si>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</si>
  <si>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</si>
  <si>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</si>
  <si>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</si>
  <si>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</si>
  <si>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</si>
  <si>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</si>
  <si>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</si>
  <si>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</si>
  <si>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</si>
  <si>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</si>
  <si>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</si>
  <si>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</si>
  <si>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</si>
  <si>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</si>
  <si>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</si>
  <si>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</si>
  <si>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</si>
  <si>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</si>
  <si>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</si>
  <si>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</si>
  <si>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</si>
  <si>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</si>
  <si>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</si>
  <si>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</si>
  <si>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</si>
  <si>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</si>
  <si>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</si>
  <si>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</si>
  <si>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</si>
  <si>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</si>
  <si>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</si>
  <si>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</si>
  <si>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</si>
  <si>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</si>
  <si>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</si>
  <si>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</si>
  <si>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</si>
  <si>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</si>
  <si>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</si>
  <si>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</si>
  <si>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</si>
  <si>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</si>
  <si>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</si>
  <si>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</si>
  <si>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</si>
  <si>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</si>
  <si>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</si>
  <si>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</si>
  <si>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</si>
  <si>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</si>
  <si>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</si>
  <si>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</si>
  <si>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</si>
  <si>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</si>
  <si>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</si>
  <si>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</si>
  <si>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</si>
  <si>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</si>
  <si>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</si>
  <si>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</si>
  <si>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</si>
  <si>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</si>
  <si>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</si>
  <si>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</si>
  <si>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</si>
  <si>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</si>
  <si>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</si>
  <si>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</si>
  <si>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</si>
  <si>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</si>
  <si>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</si>
  <si>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</si>
  <si>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</si>
  <si>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</si>
  <si>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</si>
  <si>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</si>
  <si>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</si>
  <si>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</si>
  <si>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</si>
  <si>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</si>
  <si>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</si>
  <si>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</si>
  <si>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</si>
  <si>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</si>
  <si>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</si>
  <si>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</si>
  <si>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</si>
  <si>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</si>
  <si>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</si>
  <si>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</si>
  <si>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</si>
  <si>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</si>
  <si>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</si>
  <si>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</si>
  <si>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</si>
  <si>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</si>
  <si>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</si>
  <si>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</si>
  <si>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</si>
  <si>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</si>
  <si>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</si>
  <si>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</si>
  <si>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</si>
  <si>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</si>
  <si>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</si>
  <si>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</si>
  <si>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</si>
  <si>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</si>
  <si>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7.50F/C</t>
  </si>
  <si>
    <t>DEB. BANCAMIGA</t>
  </si>
  <si>
    <t>6.00 PERIODICO</t>
  </si>
  <si>
    <t>7.00 PERIODICO</t>
  </si>
  <si>
    <t>FALTANTE EN EFECTIVO</t>
  </si>
  <si>
    <t>NOTA A CREDITO DE 6.48$</t>
  </si>
  <si>
    <t xml:space="preserve">ZELLE X PRUEBA DE </t>
  </si>
  <si>
    <t>FALTANTE DE 2.97$ ZELLE</t>
  </si>
  <si>
    <t>POR PRUEBA DE SISTEMA</t>
  </si>
  <si>
    <t>9.00F/C</t>
  </si>
  <si>
    <t>5.40F/C</t>
  </si>
  <si>
    <t>38.50F/C</t>
  </si>
  <si>
    <t>23.00F/C</t>
  </si>
  <si>
    <t>40.00F/C</t>
  </si>
  <si>
    <t xml:space="preserve">18.50F/C MAL REGISTRO DE </t>
  </si>
  <si>
    <t>45$ ZELLE POR DOLARES</t>
  </si>
  <si>
    <t>FALTANTE ES SOBRANTE</t>
  </si>
  <si>
    <t>DE CAJA DE LA MAÑANA</t>
  </si>
  <si>
    <t>MAL REGISTRO DE 1.97$</t>
  </si>
  <si>
    <t>5.50F/C</t>
  </si>
  <si>
    <t>16.50F/C</t>
  </si>
  <si>
    <t>FALTANTE 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</si>
</sst>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45422.29</v>
      </c>
      <c r="C2" s="43">
        <f>MODELO!AH12</f>
        <v>20374.659999999996</v>
      </c>
      <c r="D2" s="43">
        <f>EXQUISITECES!AH12</f>
        <v>7427.5999999999995</v>
      </c>
      <c r="E2" s="43">
        <f>HOYADA!AH12</f>
        <v>8004.0499999999993</v>
      </c>
      <c r="F2" s="43">
        <f>FARMASTOP!AH12</f>
        <v>2188.69</v>
      </c>
      <c r="G2" s="43">
        <f>BOCAS!AH12</f>
        <v>992.39999999999986</v>
      </c>
      <c r="H2" s="43">
        <f>LAGUNETICA!AH12</f>
        <v>10418.699999999999</v>
      </c>
      <c r="I2" s="43">
        <f>SANANTONIO!AH12</f>
        <v>0</v>
      </c>
      <c r="J2" s="43">
        <f>SUM(B2:I2)</f>
        <v>94828.39</v>
      </c>
    </row>
    <row r="3" spans="1:10" x14ac:dyDescent="0.25">
      <c r="A3" s="46" t="s">
        <v>0</v>
      </c>
      <c r="B3" s="43">
        <f>AUTOMERCADO!AH15</f>
        <v>509.90000000000003</v>
      </c>
      <c r="C3" s="43">
        <f>MODELO!AH15</f>
        <v>628.20000000000005</v>
      </c>
      <c r="D3" s="43">
        <f>EXQUISITECES!AH15</f>
        <v>575.5</v>
      </c>
      <c r="E3" s="43">
        <f>HOYADA!AH15</f>
        <v>725.9</v>
      </c>
      <c r="F3" s="43">
        <f>FARMASTOP!AH15</f>
        <v>87.2</v>
      </c>
      <c r="G3" s="43">
        <f>BOCAS!AH15</f>
        <v>25.5</v>
      </c>
      <c r="H3" s="43">
        <f>LAGUNETICA!AH15</f>
        <v>290.10000000000002</v>
      </c>
      <c r="I3" s="43">
        <f>SANANTONIO!AH15</f>
        <v>0</v>
      </c>
      <c r="J3" s="43">
        <f t="shared" ref="J3:J52" si="0">SUM(B3:I3)</f>
        <v>2842.2999999999997</v>
      </c>
    </row>
    <row r="4" spans="1:10" x14ac:dyDescent="0.25">
      <c r="A4" s="73" t="s">
        <v>20</v>
      </c>
      <c r="B4" s="43">
        <f>AUTOMERCADO!AH16</f>
        <v>5090</v>
      </c>
      <c r="C4" s="43">
        <f>MODELO!AH16</f>
        <v>2006</v>
      </c>
      <c r="D4" s="43">
        <f>EXQUISITECES!AH16</f>
        <v>687</v>
      </c>
      <c r="E4" s="43">
        <f>HOYADA!AH16</f>
        <v>526</v>
      </c>
      <c r="F4" s="43">
        <f>FARMASTOP!AH16</f>
        <v>221</v>
      </c>
      <c r="G4" s="43">
        <f>BOCAS!AH16</f>
        <v>28</v>
      </c>
      <c r="H4" s="43">
        <f>LAGUNETICA!AH16</f>
        <v>1228</v>
      </c>
      <c r="I4" s="43">
        <f>SANANTONIO!AH16</f>
        <v>0</v>
      </c>
      <c r="J4" s="43">
        <f t="shared" si="0"/>
        <v>9786</v>
      </c>
    </row>
    <row r="5" spans="1:10" x14ac:dyDescent="0.25">
      <c r="A5" s="46" t="s">
        <v>27</v>
      </c>
      <c r="B5" s="43">
        <f>AUTOMERCADO!AH17</f>
        <v>22548.700000000004</v>
      </c>
      <c r="C5" s="43">
        <f>MODELO!AH17</f>
        <v>8886.5799999999981</v>
      </c>
      <c r="D5" s="43">
        <f>EXQUISITECES!AH17</f>
        <v>3043.41</v>
      </c>
      <c r="E5" s="43">
        <f>HOYADA!AH17</f>
        <v>2330.1799999999998</v>
      </c>
      <c r="F5" s="43">
        <f>FARMASTOP!AH17</f>
        <v>979.03</v>
      </c>
      <c r="G5" s="43">
        <f>BOCAS!AH17</f>
        <v>128.51999999999998</v>
      </c>
      <c r="H5" s="43">
        <f>LAGUNETICA!AH17</f>
        <v>5440.0400000000009</v>
      </c>
      <c r="I5" s="43">
        <f>SANANTONIO!AH17</f>
        <v>0</v>
      </c>
      <c r="J5" s="43">
        <f t="shared" si="0"/>
        <v>43356.46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94</v>
      </c>
      <c r="H6" s="43">
        <f>LAGUNETICA!AH18</f>
        <v>0</v>
      </c>
      <c r="I6" s="43">
        <f>SANANTONIO!AH18</f>
        <v>0</v>
      </c>
      <c r="J6" s="43">
        <f t="shared" si="0"/>
        <v>94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416.41999999999996</v>
      </c>
      <c r="H7" s="43">
        <f>LAGUNETICA!AH19</f>
        <v>0</v>
      </c>
      <c r="I7" s="43">
        <f>SANANTONIO!AH19</f>
        <v>0</v>
      </c>
      <c r="J7" s="43">
        <f t="shared" si="0"/>
        <v>416.41999999999996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5090</v>
      </c>
      <c r="C10" s="43">
        <f>MODELO!AH22</f>
        <v>2006</v>
      </c>
      <c r="D10" s="43">
        <f>EXQUISITECES!AH22</f>
        <v>687</v>
      </c>
      <c r="E10" s="43">
        <f>HOYADA!AH22</f>
        <v>526</v>
      </c>
      <c r="F10" s="43">
        <f>FARMASTOP!AH22</f>
        <v>221</v>
      </c>
      <c r="G10" s="43">
        <f>BOCAS!AH22</f>
        <v>122</v>
      </c>
      <c r="H10" s="43">
        <f>LAGUNETICA!AH22</f>
        <v>1228</v>
      </c>
      <c r="I10" s="43">
        <f>SANANTONIO!AH22</f>
        <v>0</v>
      </c>
      <c r="J10" s="43">
        <f t="shared" si="0"/>
        <v>9880</v>
      </c>
    </row>
    <row r="11" spans="1:10" x14ac:dyDescent="0.25">
      <c r="A11" s="48" t="s">
        <v>26</v>
      </c>
      <c r="B11" s="43">
        <f>AUTOMERCADO!AH23</f>
        <v>22548.700000000004</v>
      </c>
      <c r="C11" s="43">
        <f>MODELO!AH23</f>
        <v>8886.5799999999981</v>
      </c>
      <c r="D11" s="43">
        <f>EXQUISITECES!AH23</f>
        <v>3043.41</v>
      </c>
      <c r="E11" s="43">
        <f>HOYADA!AH23</f>
        <v>2330.1799999999998</v>
      </c>
      <c r="F11" s="43">
        <f>FARMASTOP!AH23</f>
        <v>979.03</v>
      </c>
      <c r="G11" s="43">
        <f>BOCAS!AH23</f>
        <v>544.93999999999994</v>
      </c>
      <c r="H11" s="43">
        <f>LAGUNETICA!AH23</f>
        <v>5440.0400000000009</v>
      </c>
      <c r="I11" s="43">
        <f>SANANTONIO!AH23</f>
        <v>0</v>
      </c>
      <c r="J11" s="43">
        <f t="shared" si="0"/>
        <v>43772.880000000005</v>
      </c>
    </row>
    <row r="12" spans="1:10" x14ac:dyDescent="0.25">
      <c r="A12" s="46" t="s">
        <v>28</v>
      </c>
      <c r="B12" s="43">
        <f>AUTOMERCADO!AH24</f>
        <v>50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221.49999999999997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221.49999999999997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221.49999999999997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221.49999999999997</v>
      </c>
    </row>
    <row r="20" spans="1:10" x14ac:dyDescent="0.25">
      <c r="A20" s="46" t="s">
        <v>34</v>
      </c>
      <c r="B20" s="43">
        <f>AUTOMERCADO!AH32</f>
        <v>582.05000000000007</v>
      </c>
      <c r="C20" s="43">
        <f>MODELO!AH32</f>
        <v>100.86999999999999</v>
      </c>
      <c r="D20" s="43">
        <f>EXQUISITECES!AH32</f>
        <v>0</v>
      </c>
      <c r="E20" s="43">
        <f>HOYADA!AH32</f>
        <v>10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692.92000000000007</v>
      </c>
    </row>
    <row r="21" spans="1:10" x14ac:dyDescent="0.25">
      <c r="A21" s="46" t="s">
        <v>35</v>
      </c>
      <c r="B21" s="43">
        <f>AUTOMERCADO!AH33</f>
        <v>2578.4814999999999</v>
      </c>
      <c r="C21" s="43">
        <f>MODELO!AH33</f>
        <v>446.85409999999996</v>
      </c>
      <c r="D21" s="43">
        <f>EXQUISITECES!AH33</f>
        <v>0</v>
      </c>
      <c r="E21" s="43">
        <f>HOYADA!AH33</f>
        <v>44.3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3069.6356000000001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582.05000000000007</v>
      </c>
      <c r="C26" s="43">
        <f>MODELO!AH38</f>
        <v>100.86999999999999</v>
      </c>
      <c r="D26" s="43">
        <f>EXQUISITECES!AH38</f>
        <v>0</v>
      </c>
      <c r="E26" s="43">
        <f>HOYADA!AH38</f>
        <v>10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692.92000000000007</v>
      </c>
    </row>
    <row r="27" spans="1:10" x14ac:dyDescent="0.25">
      <c r="A27" s="48" t="s">
        <v>42</v>
      </c>
      <c r="B27" s="43">
        <f>AUTOMERCADO!AH39</f>
        <v>2578.4814999999999</v>
      </c>
      <c r="C27" s="43">
        <f>MODELO!AH39</f>
        <v>446.85409999999996</v>
      </c>
      <c r="D27" s="43">
        <f>EXQUISITECES!AH39</f>
        <v>0</v>
      </c>
      <c r="E27" s="43">
        <f>HOYADA!AH39</f>
        <v>44.3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3069.6356000000001</v>
      </c>
    </row>
    <row r="28" spans="1:10" x14ac:dyDescent="0.25">
      <c r="A28" s="46" t="s">
        <v>43</v>
      </c>
      <c r="B28" s="43">
        <f>AUTOMERCADO!AH40</f>
        <v>238.53999999999996</v>
      </c>
      <c r="C28" s="43">
        <f>MODELO!AH40</f>
        <v>7.22</v>
      </c>
      <c r="D28" s="43">
        <f>EXQUISITECES!AH40</f>
        <v>0</v>
      </c>
      <c r="E28" s="43">
        <f>HOYADA!AH40</f>
        <v>28.76</v>
      </c>
      <c r="F28" s="43">
        <f>FARMASTOP!AH40</f>
        <v>5.38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279.89999999999998</v>
      </c>
    </row>
    <row r="29" spans="1:10" x14ac:dyDescent="0.25">
      <c r="A29" s="46" t="s">
        <v>44</v>
      </c>
      <c r="B29" s="43">
        <f>AUTOMERCADO!AH41</f>
        <v>1056.7321999999999</v>
      </c>
      <c r="C29" s="43">
        <f>MODELO!AH41</f>
        <v>31.984599999999997</v>
      </c>
      <c r="D29" s="43">
        <f>EXQUISITECES!AH41</f>
        <v>0</v>
      </c>
      <c r="E29" s="43">
        <f>HOYADA!AH41</f>
        <v>127.4068</v>
      </c>
      <c r="F29" s="43">
        <f>FARMASTOP!AH41</f>
        <v>23.833399999999997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1239.9569999999999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11.8</v>
      </c>
      <c r="H30" s="43">
        <f>LAGUNETICA!AH42</f>
        <v>0</v>
      </c>
      <c r="I30" s="43">
        <f>SANANTONIO!AH42</f>
        <v>0</v>
      </c>
      <c r="J30" s="43">
        <f t="shared" si="0"/>
        <v>11.8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52.274000000000001</v>
      </c>
      <c r="H31" s="43">
        <f>LAGUNETICA!AH43</f>
        <v>0</v>
      </c>
      <c r="I31" s="43">
        <f>SANANTONIO!AH43</f>
        <v>0</v>
      </c>
      <c r="J31" s="43">
        <f t="shared" si="0"/>
        <v>52.274000000000001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238.53999999999996</v>
      </c>
      <c r="C34" s="43">
        <f>MODELO!AH46</f>
        <v>7.22</v>
      </c>
      <c r="D34" s="43">
        <f>EXQUISITECES!AH46</f>
        <v>0</v>
      </c>
      <c r="E34" s="43">
        <f>HOYADA!AH46</f>
        <v>28.76</v>
      </c>
      <c r="F34" s="43">
        <f>FARMASTOP!AH46</f>
        <v>5.38</v>
      </c>
      <c r="G34" s="43">
        <f>BOCAS!AH46</f>
        <v>11.8</v>
      </c>
      <c r="H34" s="43">
        <f>LAGUNETICA!AH46</f>
        <v>0</v>
      </c>
      <c r="I34" s="43">
        <f>SANANTONIO!AH46</f>
        <v>0</v>
      </c>
      <c r="J34" s="43">
        <f t="shared" si="0"/>
        <v>291.7</v>
      </c>
    </row>
    <row r="35" spans="1:10" x14ac:dyDescent="0.25">
      <c r="A35" s="48" t="s">
        <v>48</v>
      </c>
      <c r="B35" s="43">
        <f>AUTOMERCADO!AH47</f>
        <v>1056.7321999999999</v>
      </c>
      <c r="C35" s="43">
        <f>MODELO!AH47</f>
        <v>31.984599999999997</v>
      </c>
      <c r="D35" s="43">
        <f>EXQUISITECES!AH47</f>
        <v>0</v>
      </c>
      <c r="E35" s="43">
        <f>HOYADA!AH47</f>
        <v>127.4068</v>
      </c>
      <c r="F35" s="43">
        <f>FARMASTOP!AH47</f>
        <v>23.833399999999997</v>
      </c>
      <c r="G35" s="43">
        <f>BOCAS!AH47</f>
        <v>52.274000000000001</v>
      </c>
      <c r="H35" s="43">
        <f>LAGUNETICA!AH47</f>
        <v>0</v>
      </c>
      <c r="I35" s="43">
        <f>SANANTONIO!AH47</f>
        <v>0</v>
      </c>
      <c r="J35" s="43">
        <f t="shared" si="0"/>
        <v>1292.2309999999998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13506.890000000001</v>
      </c>
      <c r="C37" s="43">
        <f>MODELO!AH49</f>
        <v>5912.85</v>
      </c>
      <c r="D37" s="43">
        <f>EXQUISITECES!AH49</f>
        <v>2795.34</v>
      </c>
      <c r="E37" s="43">
        <f>HOYADA!AH49</f>
        <v>1990.4</v>
      </c>
      <c r="F37" s="43">
        <f>FARMASTOP!AH49</f>
        <v>748.5</v>
      </c>
      <c r="G37" s="43">
        <f>BOCAS!AH49</f>
        <v>280.04000000000002</v>
      </c>
      <c r="H37" s="43">
        <f>LAGUNETICA!AH49</f>
        <v>1153.21</v>
      </c>
      <c r="I37" s="43">
        <f>SANANTONIO!AH49</f>
        <v>0</v>
      </c>
      <c r="J37" s="43">
        <f t="shared" si="0"/>
        <v>26387.230000000003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145.12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145.12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1670.42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2594.0600000000004</v>
      </c>
      <c r="I40" s="43">
        <f>SANANTONIO!AH52</f>
        <v>0</v>
      </c>
      <c r="J40" s="43">
        <f t="shared" si="0"/>
        <v>4264.4800000000005</v>
      </c>
    </row>
    <row r="41" spans="1:10" x14ac:dyDescent="0.25">
      <c r="A41" s="74" t="s">
        <v>18</v>
      </c>
      <c r="B41" s="43">
        <f>AUTOMERCADO!AH53</f>
        <v>3442.56</v>
      </c>
      <c r="C41" s="43">
        <f>MODELO!AH53</f>
        <v>2295.54</v>
      </c>
      <c r="D41" s="43">
        <f>EXQUISITECES!AH53</f>
        <v>1018.31</v>
      </c>
      <c r="E41" s="43">
        <f>HOYADA!AH53</f>
        <v>2779.33</v>
      </c>
      <c r="F41" s="43">
        <f>FARMASTOP!AH53</f>
        <v>151.19</v>
      </c>
      <c r="G41" s="43">
        <f>BOCAS!AH53</f>
        <v>84.55</v>
      </c>
      <c r="H41" s="43">
        <f>LAGUNETICA!AH53</f>
        <v>920.05</v>
      </c>
      <c r="I41" s="43">
        <f>SANANTONIO!AH53</f>
        <v>0</v>
      </c>
      <c r="J41" s="43">
        <f t="shared" si="0"/>
        <v>10691.529999999999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6.5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6.5</v>
      </c>
    </row>
    <row r="43" spans="1:10" x14ac:dyDescent="0.25">
      <c r="A43" s="74" t="s">
        <v>52</v>
      </c>
      <c r="B43" s="43">
        <f>AUTOMERCADO!AH55</f>
        <v>1463.3500000000001</v>
      </c>
      <c r="C43" s="43">
        <f>MODELO!AH55</f>
        <v>462.13</v>
      </c>
      <c r="D43" s="43">
        <f>EXQUISITECES!AH55</f>
        <v>20.099999999999998</v>
      </c>
      <c r="E43" s="43">
        <f>HOYADA!AH55</f>
        <v>8.48</v>
      </c>
      <c r="F43" s="43">
        <f>FARMASTOP!AH55</f>
        <v>56.09</v>
      </c>
      <c r="G43" s="43">
        <f>BOCAS!AH55</f>
        <v>6.2</v>
      </c>
      <c r="H43" s="43">
        <f>LAGUNETICA!AH55</f>
        <v>23.75</v>
      </c>
      <c r="I43" s="43">
        <f>SANANTONIO!AH55</f>
        <v>0</v>
      </c>
      <c r="J43" s="43">
        <f t="shared" si="0"/>
        <v>2040.1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104.6</v>
      </c>
      <c r="C50" s="43">
        <f>MODELO!AH62</f>
        <v>104.6</v>
      </c>
      <c r="D50" s="43">
        <f>EXQUISITECES!AH62</f>
        <v>0</v>
      </c>
      <c r="E50" s="43">
        <f>HOYADA!AH62</f>
        <v>0</v>
      </c>
      <c r="F50" s="43">
        <f>FARMASTOP!AH62</f>
        <v>169.51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378.71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45577.833699999996</v>
      </c>
      <c r="C52" s="75">
        <f>MODELO!AH64</f>
        <v>20445.658699999996</v>
      </c>
      <c r="D52" s="75">
        <f>EXQUISITECES!AH64</f>
        <v>7452.6600000000008</v>
      </c>
      <c r="E52" s="75">
        <f>HOYADA!AH64</f>
        <v>8005.996799999999</v>
      </c>
      <c r="F52" s="75">
        <f>FARMASTOP!AH64</f>
        <v>2215.3534</v>
      </c>
      <c r="G52" s="75">
        <f>BOCAS!AH64</f>
        <v>993.50399999999991</v>
      </c>
      <c r="H52" s="75">
        <f>LAGUNETICA!AH64</f>
        <v>10421.209999999999</v>
      </c>
      <c r="I52" s="75">
        <f>SANANTONIO!AH64</f>
        <v>0</v>
      </c>
      <c r="J52" s="75">
        <f t="shared" si="0"/>
        <v>95112.216599999985</v>
      </c>
    </row>
    <row r="53" spans="1:10" x14ac:dyDescent="0.25">
      <c r="A53" s="56" t="s">
        <v>3</v>
      </c>
      <c r="B53" s="43">
        <f>B2</f>
        <v>45422.29</v>
      </c>
      <c r="C53" s="43">
        <f t="shared" ref="C53:I53" si="1">C2</f>
        <v>20374.659999999996</v>
      </c>
      <c r="D53" s="43">
        <f t="shared" si="1"/>
        <v>7427.5999999999995</v>
      </c>
      <c r="E53" s="43">
        <f t="shared" si="1"/>
        <v>8004.0499999999993</v>
      </c>
      <c r="F53" s="43">
        <f t="shared" si="1"/>
        <v>2188.69</v>
      </c>
      <c r="G53" s="43">
        <f t="shared" si="1"/>
        <v>992.39999999999986</v>
      </c>
      <c r="H53" s="43">
        <f t="shared" si="1"/>
        <v>10418.699999999999</v>
      </c>
      <c r="I53" s="43">
        <f t="shared" si="1"/>
        <v>0</v>
      </c>
      <c r="J53" s="43">
        <f>J2</f>
        <v>94828.39</v>
      </c>
    </row>
    <row r="54" spans="1:10" x14ac:dyDescent="0.25">
      <c r="A54" s="58" t="s">
        <v>95</v>
      </c>
      <c r="B54" s="43">
        <f>+B52-B53</f>
        <v>155.54369999999471</v>
      </c>
      <c r="C54" s="43">
        <f t="shared" ref="C54:I54" si="2">+C52-C53</f>
        <v>70.998700000000099</v>
      </c>
      <c r="D54" s="43">
        <f t="shared" si="2"/>
        <v>25.06000000000131</v>
      </c>
      <c r="E54" s="43">
        <f t="shared" si="2"/>
        <v>1.9467999999997119</v>
      </c>
      <c r="F54" s="43">
        <f t="shared" si="2"/>
        <v>26.663399999999911</v>
      </c>
      <c r="G54" s="43">
        <f t="shared" si="2"/>
        <v>1.1040000000000418</v>
      </c>
      <c r="H54" s="43">
        <f t="shared" si="2"/>
        <v>2.5100000000002183</v>
      </c>
      <c r="I54" s="43">
        <f t="shared" si="2"/>
        <v>0</v>
      </c>
      <c r="J54" s="43">
        <f>+J52-J53</f>
        <v>283.82659999998577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12" activePane="bottomRight" state="frozen"/>
      <selection pane="topRight" activeCell="B1" sqref="B1"/>
      <selection pane="bottomLeft" activeCell="A5" sqref="A5"/>
      <selection pane="bottomRight" activeCell="AH60" sqref="AH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54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80</v>
      </c>
      <c r="U11" s="5" t="s">
        <v>82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84.87</v>
      </c>
      <c r="C12" s="26">
        <v>183.11</v>
      </c>
      <c r="D12" s="26">
        <v>2007.1</v>
      </c>
      <c r="E12" s="26">
        <v>1456.62</v>
      </c>
      <c r="F12" s="26">
        <v>2967.42</v>
      </c>
      <c r="G12" s="26">
        <v>2530.61</v>
      </c>
      <c r="H12" s="26">
        <v>3303.27</v>
      </c>
      <c r="I12" s="26">
        <v>1028.92</v>
      </c>
      <c r="J12" s="26">
        <v>1286.08</v>
      </c>
      <c r="K12" s="26">
        <v>3226.39</v>
      </c>
      <c r="L12" s="26">
        <v>2133.3000000000002</v>
      </c>
      <c r="M12" s="26">
        <v>4570.97</v>
      </c>
      <c r="N12" s="26">
        <v>4113.6400000000003</v>
      </c>
      <c r="O12" s="26">
        <v>3107.13</v>
      </c>
      <c r="P12" s="26">
        <v>3667.06</v>
      </c>
      <c r="Q12" s="26">
        <v>4057.04</v>
      </c>
      <c r="R12" s="26">
        <v>2885.11</v>
      </c>
      <c r="S12" s="26">
        <v>965.78</v>
      </c>
      <c r="T12" s="26">
        <v>435.36</v>
      </c>
      <c r="U12" s="26">
        <v>1412.51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45422.29</v>
      </c>
      <c r="AI12" s="26">
        <v>45422.3</v>
      </c>
      <c r="AJ12" s="69">
        <f>+AI12-AH12</f>
        <v>1.0000000002037268E-2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27.7</v>
      </c>
      <c r="E15" s="23"/>
      <c r="F15" s="23"/>
      <c r="G15" s="23"/>
      <c r="H15" s="23"/>
      <c r="I15" s="23">
        <v>152</v>
      </c>
      <c r="J15" s="23">
        <v>16</v>
      </c>
      <c r="K15" s="23"/>
      <c r="L15" s="23">
        <v>26</v>
      </c>
      <c r="M15" s="23">
        <v>86.9</v>
      </c>
      <c r="N15" s="23">
        <v>60.6</v>
      </c>
      <c r="O15" s="23">
        <v>8.5</v>
      </c>
      <c r="P15" s="23">
        <v>13.5</v>
      </c>
      <c r="Q15" s="23">
        <v>81.2</v>
      </c>
      <c r="R15" s="23"/>
      <c r="S15" s="23">
        <v>25.5</v>
      </c>
      <c r="T15" s="23">
        <v>12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509.90000000000003</v>
      </c>
    </row>
    <row r="16" spans="1:36" s="32" customFormat="1" x14ac:dyDescent="0.25">
      <c r="A16" s="30" t="s">
        <v>20</v>
      </c>
      <c r="B16" s="31">
        <v>11</v>
      </c>
      <c r="C16" s="31">
        <v>5</v>
      </c>
      <c r="D16" s="31">
        <v>204</v>
      </c>
      <c r="E16" s="31">
        <v>75</v>
      </c>
      <c r="F16" s="31">
        <v>336</v>
      </c>
      <c r="G16" s="31">
        <v>377</v>
      </c>
      <c r="H16" s="31">
        <v>399</v>
      </c>
      <c r="I16" s="31">
        <v>85</v>
      </c>
      <c r="J16" s="31">
        <v>110</v>
      </c>
      <c r="K16" s="31">
        <v>216</v>
      </c>
      <c r="L16" s="31">
        <v>120</v>
      </c>
      <c r="M16" s="31">
        <v>739</v>
      </c>
      <c r="N16" s="31">
        <v>470</v>
      </c>
      <c r="O16" s="31">
        <v>299</v>
      </c>
      <c r="P16" s="31">
        <v>284</v>
      </c>
      <c r="Q16" s="31">
        <v>656</v>
      </c>
      <c r="R16" s="31">
        <v>355</v>
      </c>
      <c r="S16" s="31">
        <v>158</v>
      </c>
      <c r="T16" s="31">
        <v>56</v>
      </c>
      <c r="U16" s="31">
        <v>135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5090</v>
      </c>
      <c r="AJ16" s="70"/>
    </row>
    <row r="17" spans="1:36" s="47" customFormat="1" x14ac:dyDescent="0.25">
      <c r="A17" s="46" t="s">
        <v>27</v>
      </c>
      <c r="B17" s="22">
        <f>B16*$B$8</f>
        <v>48.73</v>
      </c>
      <c r="C17" s="22">
        <f>C16*$B$8</f>
        <v>22.15</v>
      </c>
      <c r="D17" s="22">
        <f t="shared" ref="D17:L17" si="2">D16*$B$8</f>
        <v>903.71999999999991</v>
      </c>
      <c r="E17" s="22">
        <f t="shared" si="2"/>
        <v>332.25</v>
      </c>
      <c r="F17" s="22">
        <f t="shared" si="2"/>
        <v>1488.48</v>
      </c>
      <c r="G17" s="22">
        <f t="shared" si="2"/>
        <v>1670.11</v>
      </c>
      <c r="H17" s="22">
        <f t="shared" si="2"/>
        <v>1767.57</v>
      </c>
      <c r="I17" s="22">
        <f t="shared" si="2"/>
        <v>376.54999999999995</v>
      </c>
      <c r="J17" s="22">
        <f t="shared" si="2"/>
        <v>487.29999999999995</v>
      </c>
      <c r="K17" s="22">
        <f t="shared" si="2"/>
        <v>956.87999999999988</v>
      </c>
      <c r="L17" s="22">
        <f t="shared" si="2"/>
        <v>531.59999999999991</v>
      </c>
      <c r="M17" s="22">
        <f t="shared" ref="M17:R17" si="3">M16*$B$8</f>
        <v>3273.77</v>
      </c>
      <c r="N17" s="22">
        <f t="shared" si="3"/>
        <v>2082.1</v>
      </c>
      <c r="O17" s="22">
        <f t="shared" si="3"/>
        <v>1324.57</v>
      </c>
      <c r="P17" s="22">
        <f t="shared" si="3"/>
        <v>1258.1199999999999</v>
      </c>
      <c r="Q17" s="22">
        <f t="shared" si="3"/>
        <v>2906.08</v>
      </c>
      <c r="R17" s="22">
        <f t="shared" si="3"/>
        <v>1572.6499999999999</v>
      </c>
      <c r="S17" s="22">
        <f t="shared" ref="S17:AG17" si="4">S16*$B$8</f>
        <v>699.93999999999994</v>
      </c>
      <c r="T17" s="22">
        <f t="shared" si="4"/>
        <v>248.07999999999998</v>
      </c>
      <c r="U17" s="22">
        <f t="shared" si="4"/>
        <v>598.04999999999995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22548.700000000004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</v>
      </c>
      <c r="C22" s="20">
        <f t="shared" ref="C22:L22" si="11">+C16+C18+C20</f>
        <v>5</v>
      </c>
      <c r="D22" s="20">
        <f t="shared" si="11"/>
        <v>204</v>
      </c>
      <c r="E22" s="20">
        <f t="shared" si="11"/>
        <v>75</v>
      </c>
      <c r="F22" s="20">
        <f t="shared" si="11"/>
        <v>336</v>
      </c>
      <c r="G22" s="20">
        <f t="shared" si="11"/>
        <v>377</v>
      </c>
      <c r="H22" s="20">
        <f t="shared" si="11"/>
        <v>399</v>
      </c>
      <c r="I22" s="20">
        <f t="shared" si="11"/>
        <v>85</v>
      </c>
      <c r="J22" s="20">
        <f t="shared" si="11"/>
        <v>110</v>
      </c>
      <c r="K22" s="20">
        <f t="shared" si="11"/>
        <v>216</v>
      </c>
      <c r="L22" s="20">
        <f t="shared" si="11"/>
        <v>120</v>
      </c>
      <c r="M22" s="20">
        <f t="shared" ref="M22:S22" si="12">+M16+M18+M20</f>
        <v>739</v>
      </c>
      <c r="N22" s="20">
        <f t="shared" si="12"/>
        <v>470</v>
      </c>
      <c r="O22" s="20">
        <f t="shared" si="12"/>
        <v>299</v>
      </c>
      <c r="P22" s="20">
        <f t="shared" si="12"/>
        <v>284</v>
      </c>
      <c r="Q22" s="20">
        <f t="shared" si="12"/>
        <v>656</v>
      </c>
      <c r="R22" s="20">
        <f t="shared" si="12"/>
        <v>355</v>
      </c>
      <c r="S22" s="20">
        <f t="shared" si="12"/>
        <v>158</v>
      </c>
      <c r="T22" s="20">
        <f t="shared" ref="T22:AG22" si="13">+T16+T18+T20</f>
        <v>56</v>
      </c>
      <c r="U22" s="20">
        <f t="shared" si="13"/>
        <v>135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5090</v>
      </c>
    </row>
    <row r="23" spans="1:36" s="47" customFormat="1" x14ac:dyDescent="0.25">
      <c r="A23" s="48" t="s">
        <v>26</v>
      </c>
      <c r="B23" s="19">
        <f>+B17+B19+B21</f>
        <v>48.73</v>
      </c>
      <c r="C23" s="19">
        <f t="shared" ref="C23:L23" si="14">+C17+C19+C21</f>
        <v>22.15</v>
      </c>
      <c r="D23" s="19">
        <f t="shared" si="14"/>
        <v>903.71999999999991</v>
      </c>
      <c r="E23" s="19">
        <f t="shared" si="14"/>
        <v>332.25</v>
      </c>
      <c r="F23" s="19">
        <f t="shared" si="14"/>
        <v>1488.48</v>
      </c>
      <c r="G23" s="19">
        <f t="shared" si="14"/>
        <v>1670.11</v>
      </c>
      <c r="H23" s="19">
        <f t="shared" si="14"/>
        <v>1767.57</v>
      </c>
      <c r="I23" s="19">
        <f t="shared" si="14"/>
        <v>376.54999999999995</v>
      </c>
      <c r="J23" s="19">
        <f t="shared" si="14"/>
        <v>487.29999999999995</v>
      </c>
      <c r="K23" s="19">
        <f t="shared" si="14"/>
        <v>956.87999999999988</v>
      </c>
      <c r="L23" s="19">
        <f t="shared" si="14"/>
        <v>531.59999999999991</v>
      </c>
      <c r="M23" s="19">
        <f t="shared" ref="M23:S23" si="15">+M17+M19+M21</f>
        <v>3273.77</v>
      </c>
      <c r="N23" s="19">
        <f t="shared" si="15"/>
        <v>2082.1</v>
      </c>
      <c r="O23" s="19">
        <f t="shared" si="15"/>
        <v>1324.57</v>
      </c>
      <c r="P23" s="19">
        <f t="shared" si="15"/>
        <v>1258.1199999999999</v>
      </c>
      <c r="Q23" s="19">
        <f t="shared" si="15"/>
        <v>2906.08</v>
      </c>
      <c r="R23" s="19">
        <f t="shared" si="15"/>
        <v>1572.6499999999999</v>
      </c>
      <c r="S23" s="19">
        <f t="shared" si="15"/>
        <v>699.93999999999994</v>
      </c>
      <c r="T23" s="19">
        <f t="shared" ref="T23:AG23" si="16">+T17+T19+T21</f>
        <v>248.07999999999998</v>
      </c>
      <c r="U23" s="19">
        <f t="shared" si="16"/>
        <v>598.04999999999995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22548.700000000004</v>
      </c>
    </row>
    <row r="24" spans="1:36" x14ac:dyDescent="0.25">
      <c r="A24" s="13" t="s">
        <v>28</v>
      </c>
      <c r="B24" s="34"/>
      <c r="C24" s="34"/>
      <c r="D24" s="34"/>
      <c r="E24" s="34">
        <v>30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v>20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132.89999999999998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88.6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221.49999999999997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30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20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132.89999999999998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88.6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221.49999999999997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34.35</v>
      </c>
      <c r="I32" s="36"/>
      <c r="J32" s="36">
        <v>68.23</v>
      </c>
      <c r="K32" s="36">
        <v>171.11</v>
      </c>
      <c r="L32" s="36">
        <v>61.04</v>
      </c>
      <c r="M32" s="37">
        <v>45</v>
      </c>
      <c r="N32" s="37"/>
      <c r="O32" s="37"/>
      <c r="P32" s="37">
        <v>87.64</v>
      </c>
      <c r="Q32" s="37"/>
      <c r="R32" s="37">
        <v>109.14</v>
      </c>
      <c r="S32" s="37">
        <v>5.54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582.05000000000007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152.1705</v>
      </c>
      <c r="I33" s="22">
        <f t="shared" si="30"/>
        <v>0</v>
      </c>
      <c r="J33" s="22">
        <f t="shared" si="30"/>
        <v>302.25889999999998</v>
      </c>
      <c r="K33" s="22">
        <f t="shared" si="30"/>
        <v>758.01729999999998</v>
      </c>
      <c r="L33" s="22">
        <f t="shared" si="30"/>
        <v>270.40719999999999</v>
      </c>
      <c r="M33" s="22">
        <f t="shared" ref="M33:R33" si="31">M32*$B$8</f>
        <v>199.35</v>
      </c>
      <c r="N33" s="22">
        <f t="shared" si="31"/>
        <v>0</v>
      </c>
      <c r="O33" s="22">
        <f t="shared" si="31"/>
        <v>0</v>
      </c>
      <c r="P33" s="22">
        <f t="shared" si="31"/>
        <v>388.24519999999995</v>
      </c>
      <c r="Q33" s="22">
        <f t="shared" si="31"/>
        <v>0</v>
      </c>
      <c r="R33" s="22">
        <f t="shared" si="31"/>
        <v>483.49019999999996</v>
      </c>
      <c r="S33" s="22">
        <f t="shared" ref="S33:AG33" si="32">S32*$B$8</f>
        <v>24.542199999999998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2578.4814999999999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34.35</v>
      </c>
      <c r="I38" s="20">
        <f t="shared" si="39"/>
        <v>0</v>
      </c>
      <c r="J38" s="20">
        <f t="shared" si="39"/>
        <v>68.23</v>
      </c>
      <c r="K38" s="20">
        <f t="shared" si="39"/>
        <v>171.11</v>
      </c>
      <c r="L38" s="20">
        <f t="shared" si="39"/>
        <v>61.04</v>
      </c>
      <c r="M38" s="20">
        <f t="shared" ref="M38:S38" si="40">+M32+M34+M36</f>
        <v>45</v>
      </c>
      <c r="N38" s="20">
        <f t="shared" si="40"/>
        <v>0</v>
      </c>
      <c r="O38" s="20">
        <f t="shared" si="40"/>
        <v>0</v>
      </c>
      <c r="P38" s="20">
        <f t="shared" si="40"/>
        <v>87.64</v>
      </c>
      <c r="Q38" s="20">
        <f t="shared" si="40"/>
        <v>0</v>
      </c>
      <c r="R38" s="20">
        <f t="shared" si="40"/>
        <v>109.14</v>
      </c>
      <c r="S38" s="20">
        <f t="shared" si="40"/>
        <v>5.54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582.05000000000007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152.1705</v>
      </c>
      <c r="I39" s="19">
        <f t="shared" si="42"/>
        <v>0</v>
      </c>
      <c r="J39" s="19">
        <f t="shared" si="42"/>
        <v>302.25889999999998</v>
      </c>
      <c r="K39" s="19">
        <f t="shared" si="42"/>
        <v>758.01729999999998</v>
      </c>
      <c r="L39" s="19">
        <f t="shared" si="42"/>
        <v>270.40719999999999</v>
      </c>
      <c r="M39" s="19">
        <f t="shared" ref="M39:S39" si="43">+M33+M35+M37</f>
        <v>199.35</v>
      </c>
      <c r="N39" s="19">
        <f t="shared" si="43"/>
        <v>0</v>
      </c>
      <c r="O39" s="19">
        <f t="shared" si="43"/>
        <v>0</v>
      </c>
      <c r="P39" s="19">
        <f t="shared" si="43"/>
        <v>388.24519999999995</v>
      </c>
      <c r="Q39" s="19">
        <f t="shared" si="43"/>
        <v>0</v>
      </c>
      <c r="R39" s="19">
        <f t="shared" si="43"/>
        <v>483.49019999999996</v>
      </c>
      <c r="S39" s="19">
        <f t="shared" si="43"/>
        <v>24.542199999999998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2578.4814999999999</v>
      </c>
    </row>
    <row r="40" spans="1:34" x14ac:dyDescent="0.25">
      <c r="A40" s="13" t="s">
        <v>43</v>
      </c>
      <c r="B40" s="36"/>
      <c r="C40" s="36"/>
      <c r="D40" s="36"/>
      <c r="E40" s="36">
        <v>67</v>
      </c>
      <c r="F40" s="36"/>
      <c r="G40" s="36"/>
      <c r="H40" s="36"/>
      <c r="I40" s="36">
        <v>14.91</v>
      </c>
      <c r="J40" s="36">
        <v>21.16</v>
      </c>
      <c r="K40" s="36">
        <v>45.73</v>
      </c>
      <c r="L40" s="36"/>
      <c r="M40" s="36"/>
      <c r="N40" s="36">
        <v>33.07</v>
      </c>
      <c r="O40" s="36">
        <v>42.67</v>
      </c>
      <c r="P40" s="36"/>
      <c r="Q40" s="36">
        <v>14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238.53999999999996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296.81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66.051299999999998</v>
      </c>
      <c r="J41" s="22">
        <f t="shared" si="45"/>
        <v>93.738799999999998</v>
      </c>
      <c r="K41" s="22">
        <f t="shared" si="45"/>
        <v>202.58389999999997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146.5001</v>
      </c>
      <c r="O41" s="22">
        <f t="shared" si="46"/>
        <v>189.02809999999999</v>
      </c>
      <c r="P41" s="22">
        <f t="shared" si="46"/>
        <v>0</v>
      </c>
      <c r="Q41" s="22">
        <f t="shared" si="46"/>
        <v>62.019999999999996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1056.7321999999999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67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14.91</v>
      </c>
      <c r="J46" s="20">
        <f t="shared" si="54"/>
        <v>21.16</v>
      </c>
      <c r="K46" s="20">
        <f t="shared" si="54"/>
        <v>45.73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33.07</v>
      </c>
      <c r="O46" s="20">
        <f t="shared" si="55"/>
        <v>42.67</v>
      </c>
      <c r="P46" s="20">
        <f t="shared" si="55"/>
        <v>0</v>
      </c>
      <c r="Q46" s="20">
        <f t="shared" si="55"/>
        <v>14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238.53999999999996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296.81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66.051299999999998</v>
      </c>
      <c r="J47" s="19">
        <f t="shared" si="57"/>
        <v>93.738799999999998</v>
      </c>
      <c r="K47" s="19">
        <f t="shared" si="57"/>
        <v>202.58389999999997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146.5001</v>
      </c>
      <c r="O47" s="19">
        <f t="shared" si="58"/>
        <v>189.02809999999999</v>
      </c>
      <c r="P47" s="19">
        <f t="shared" si="58"/>
        <v>0</v>
      </c>
      <c r="Q47" s="19">
        <f t="shared" si="58"/>
        <v>62.019999999999996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1056.7321999999999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25.38</v>
      </c>
      <c r="C49" s="44">
        <v>32.83</v>
      </c>
      <c r="D49" s="44">
        <v>699.79</v>
      </c>
      <c r="E49" s="44">
        <v>483.89</v>
      </c>
      <c r="F49" s="44">
        <v>1323.82</v>
      </c>
      <c r="G49" s="44">
        <v>901.17</v>
      </c>
      <c r="H49" s="44">
        <v>1209.49</v>
      </c>
      <c r="I49" s="44">
        <v>365.31</v>
      </c>
      <c r="J49" s="44">
        <v>253.58</v>
      </c>
      <c r="K49" s="44">
        <v>430.67</v>
      </c>
      <c r="L49" s="44">
        <v>432.01</v>
      </c>
      <c r="M49" s="45">
        <v>1031.4100000000001</v>
      </c>
      <c r="N49" s="45">
        <v>1766.64</v>
      </c>
      <c r="O49" s="45">
        <v>808.9</v>
      </c>
      <c r="P49" s="45">
        <v>1447.6</v>
      </c>
      <c r="Q49" s="45">
        <v>758.57</v>
      </c>
      <c r="R49" s="45">
        <v>837.69</v>
      </c>
      <c r="S49" s="45">
        <v>217.19</v>
      </c>
      <c r="T49" s="45"/>
      <c r="U49" s="45">
        <v>480.95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13506.890000000001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>
        <v>145.12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145.12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10.27</v>
      </c>
      <c r="C53" s="44">
        <v>96.95</v>
      </c>
      <c r="D53" s="44">
        <v>283.95</v>
      </c>
      <c r="E53" s="44">
        <v>222.01</v>
      </c>
      <c r="F53" s="44"/>
      <c r="G53" s="44"/>
      <c r="H53" s="44">
        <v>200.72</v>
      </c>
      <c r="I53" s="44">
        <v>71.09</v>
      </c>
      <c r="J53" s="44">
        <v>135.77000000000001</v>
      </c>
      <c r="K53" s="44">
        <v>473.59</v>
      </c>
      <c r="L53" s="44">
        <v>686.65</v>
      </c>
      <c r="M53" s="45"/>
      <c r="N53" s="45"/>
      <c r="O53" s="45">
        <v>753.82</v>
      </c>
      <c r="P53" s="45">
        <v>472.41</v>
      </c>
      <c r="Q53" s="45"/>
      <c r="R53" s="45"/>
      <c r="S53" s="45"/>
      <c r="T53" s="45">
        <v>35.33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3442.56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18.07</v>
      </c>
      <c r="D55" s="44">
        <v>92.13</v>
      </c>
      <c r="E55" s="44"/>
      <c r="F55" s="44">
        <v>58.67</v>
      </c>
      <c r="G55" s="44"/>
      <c r="H55" s="44"/>
      <c r="I55" s="44"/>
      <c r="J55" s="44"/>
      <c r="K55" s="44">
        <v>446.31</v>
      </c>
      <c r="L55" s="44">
        <v>188.88</v>
      </c>
      <c r="M55" s="45"/>
      <c r="N55" s="45">
        <v>58.87</v>
      </c>
      <c r="O55" s="45"/>
      <c r="P55" s="45"/>
      <c r="Q55" s="45">
        <v>251.21</v>
      </c>
      <c r="R55" s="45"/>
      <c r="S55" s="45"/>
      <c r="T55" s="45"/>
      <c r="U55" s="45">
        <v>349.21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1463.3500000000001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>
        <v>104.6</v>
      </c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104.6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84.38</v>
      </c>
      <c r="C64" s="53">
        <f t="shared" ref="C64:AG64" si="61">+C15+C23+C31+C39+C47+C48+C49+C50+C51+C52+C53+C54+C55+C56+C57+C58+C59+C60+C61+C62+C63</f>
        <v>170</v>
      </c>
      <c r="D64" s="53">
        <f t="shared" si="61"/>
        <v>2007.29</v>
      </c>
      <c r="E64" s="53">
        <f t="shared" si="61"/>
        <v>1467.86</v>
      </c>
      <c r="F64" s="53">
        <f t="shared" si="61"/>
        <v>2975.57</v>
      </c>
      <c r="G64" s="53">
        <f t="shared" si="61"/>
        <v>2571.2799999999997</v>
      </c>
      <c r="H64" s="53">
        <f t="shared" si="61"/>
        <v>3329.9504999999995</v>
      </c>
      <c r="I64" s="53">
        <f t="shared" si="61"/>
        <v>1031.0012999999999</v>
      </c>
      <c r="J64" s="53">
        <f t="shared" si="61"/>
        <v>1288.6477</v>
      </c>
      <c r="K64" s="53">
        <f t="shared" si="61"/>
        <v>3268.0511999999999</v>
      </c>
      <c r="L64" s="53">
        <f t="shared" si="61"/>
        <v>2135.5472</v>
      </c>
      <c r="M64" s="53">
        <f t="shared" si="61"/>
        <v>4591.43</v>
      </c>
      <c r="N64" s="53">
        <f t="shared" si="61"/>
        <v>4114.7101000000002</v>
      </c>
      <c r="O64" s="53">
        <f t="shared" si="61"/>
        <v>3084.8181</v>
      </c>
      <c r="P64" s="53">
        <f t="shared" si="61"/>
        <v>3668.4751999999994</v>
      </c>
      <c r="Q64" s="53">
        <f t="shared" si="61"/>
        <v>4059.08</v>
      </c>
      <c r="R64" s="53">
        <f t="shared" si="61"/>
        <v>2893.8301999999999</v>
      </c>
      <c r="S64" s="53">
        <f t="shared" si="61"/>
        <v>967.17219999999998</v>
      </c>
      <c r="T64" s="53">
        <f t="shared" si="61"/>
        <v>440.53</v>
      </c>
      <c r="U64" s="53">
        <f t="shared" si="61"/>
        <v>1428.21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45577.833699999996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N</v>
      </c>
      <c r="U66" s="55" t="str">
        <f t="shared" si="62"/>
        <v>CAJA 15 N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84.87</v>
      </c>
      <c r="C67" s="57">
        <f t="shared" ref="C67:L67" si="63">C12</f>
        <v>183.11</v>
      </c>
      <c r="D67" s="57">
        <f t="shared" si="63"/>
        <v>2007.1</v>
      </c>
      <c r="E67" s="57">
        <f t="shared" si="63"/>
        <v>1456.62</v>
      </c>
      <c r="F67" s="57">
        <f t="shared" si="63"/>
        <v>2967.42</v>
      </c>
      <c r="G67" s="57">
        <f t="shared" si="63"/>
        <v>2530.61</v>
      </c>
      <c r="H67" s="57">
        <f t="shared" si="63"/>
        <v>3303.27</v>
      </c>
      <c r="I67" s="57">
        <f t="shared" si="63"/>
        <v>1028.92</v>
      </c>
      <c r="J67" s="57">
        <f t="shared" si="63"/>
        <v>1286.08</v>
      </c>
      <c r="K67" s="57">
        <f t="shared" si="63"/>
        <v>3226.39</v>
      </c>
      <c r="L67" s="57">
        <f t="shared" si="63"/>
        <v>2133.3000000000002</v>
      </c>
      <c r="M67" s="57">
        <f t="shared" ref="M67:AG67" si="64">M12</f>
        <v>4570.97</v>
      </c>
      <c r="N67" s="57">
        <f t="shared" si="64"/>
        <v>4113.6400000000003</v>
      </c>
      <c r="O67" s="57">
        <f t="shared" si="64"/>
        <v>3107.13</v>
      </c>
      <c r="P67" s="57">
        <f t="shared" si="64"/>
        <v>3667.06</v>
      </c>
      <c r="Q67" s="57">
        <f t="shared" si="64"/>
        <v>4057.04</v>
      </c>
      <c r="R67" s="57">
        <f t="shared" si="64"/>
        <v>2885.11</v>
      </c>
      <c r="S67" s="57">
        <f t="shared" si="64"/>
        <v>965.78</v>
      </c>
      <c r="T67" s="57">
        <f t="shared" si="64"/>
        <v>435.36</v>
      </c>
      <c r="U67" s="57">
        <f t="shared" si="64"/>
        <v>1412.51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45422.29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84.87</v>
      </c>
      <c r="C69" s="59">
        <f t="shared" ref="C69:L69" si="67">+C67+C68</f>
        <v>183.11</v>
      </c>
      <c r="D69" s="59">
        <f t="shared" si="67"/>
        <v>2007.1</v>
      </c>
      <c r="E69" s="59">
        <f t="shared" si="67"/>
        <v>1456.62</v>
      </c>
      <c r="F69" s="59">
        <f t="shared" si="67"/>
        <v>2967.42</v>
      </c>
      <c r="G69" s="59">
        <f t="shared" si="67"/>
        <v>2530.61</v>
      </c>
      <c r="H69" s="59">
        <f t="shared" si="67"/>
        <v>3303.27</v>
      </c>
      <c r="I69" s="59">
        <f t="shared" si="67"/>
        <v>1028.92</v>
      </c>
      <c r="J69" s="59">
        <f t="shared" si="67"/>
        <v>1286.08</v>
      </c>
      <c r="K69" s="59">
        <f t="shared" si="67"/>
        <v>3226.39</v>
      </c>
      <c r="L69" s="59">
        <f t="shared" si="67"/>
        <v>2133.3000000000002</v>
      </c>
      <c r="M69" s="59">
        <f t="shared" ref="M69:AG69" si="68">+M67+M68</f>
        <v>4570.97</v>
      </c>
      <c r="N69" s="59">
        <f t="shared" si="68"/>
        <v>4113.6400000000003</v>
      </c>
      <c r="O69" s="59">
        <f t="shared" si="68"/>
        <v>3107.13</v>
      </c>
      <c r="P69" s="59">
        <f t="shared" si="68"/>
        <v>3667.06</v>
      </c>
      <c r="Q69" s="59">
        <f t="shared" si="68"/>
        <v>4057.04</v>
      </c>
      <c r="R69" s="59">
        <f t="shared" si="68"/>
        <v>2885.11</v>
      </c>
      <c r="S69" s="59">
        <f t="shared" si="68"/>
        <v>965.78</v>
      </c>
      <c r="T69" s="59">
        <f t="shared" si="68"/>
        <v>435.36</v>
      </c>
      <c r="U69" s="59">
        <f t="shared" si="68"/>
        <v>1412.51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45422.29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-0.49000000000000909</v>
      </c>
      <c r="C70" s="57">
        <f t="shared" si="69"/>
        <v>-13.110000000000014</v>
      </c>
      <c r="D70" s="57">
        <f t="shared" si="69"/>
        <v>0.19000000000005457</v>
      </c>
      <c r="E70" s="57">
        <f t="shared" si="69"/>
        <v>11.240000000000009</v>
      </c>
      <c r="F70" s="57">
        <f t="shared" si="69"/>
        <v>8.1500000000000909</v>
      </c>
      <c r="G70" s="57">
        <f t="shared" si="69"/>
        <v>40.669999999999618</v>
      </c>
      <c r="H70" s="57">
        <f t="shared" si="69"/>
        <v>26.680499999999483</v>
      </c>
      <c r="I70" s="57">
        <f t="shared" si="69"/>
        <v>2.0812999999998283</v>
      </c>
      <c r="J70" s="57">
        <f t="shared" si="69"/>
        <v>2.5677000000000589</v>
      </c>
      <c r="K70" s="57">
        <f t="shared" si="69"/>
        <v>41.661200000000008</v>
      </c>
      <c r="L70" s="57">
        <f t="shared" si="69"/>
        <v>2.2471999999997934</v>
      </c>
      <c r="M70" s="57">
        <f t="shared" ref="M70:AG70" si="70">+M64-M69</f>
        <v>20.460000000000036</v>
      </c>
      <c r="N70" s="57">
        <f t="shared" si="70"/>
        <v>1.0700999999999112</v>
      </c>
      <c r="O70" s="57">
        <f t="shared" si="70"/>
        <v>-22.311900000000151</v>
      </c>
      <c r="P70" s="57">
        <f t="shared" si="70"/>
        <v>1.4151999999994587</v>
      </c>
      <c r="Q70" s="57">
        <f t="shared" si="70"/>
        <v>2.0399999999999636</v>
      </c>
      <c r="R70" s="57">
        <f t="shared" si="70"/>
        <v>8.7201999999997497</v>
      </c>
      <c r="S70" s="57">
        <f t="shared" si="70"/>
        <v>1.3922000000000025</v>
      </c>
      <c r="T70" s="57">
        <f t="shared" si="70"/>
        <v>5.1699999999999591</v>
      </c>
      <c r="U70" s="57">
        <f t="shared" si="70"/>
        <v>15.700000000000045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155.5436999999979</v>
      </c>
    </row>
    <row r="71" spans="1:34" ht="101.25" customHeight="1" x14ac:dyDescent="0.25">
      <c r="A71" s="77" t="s">
        <v>96</v>
      </c>
      <c r="B71" s="14" t="s">
        <v>126</v>
      </c>
      <c r="C71" s="14" t="s">
        <v>128</v>
      </c>
      <c r="D71" s="14"/>
      <c r="E71" s="14" t="s">
        <v>130</v>
      </c>
      <c r="F71" s="14" t="s">
        <v>131</v>
      </c>
      <c r="G71" s="14" t="s">
        <v>132</v>
      </c>
      <c r="H71" s="14" t="s">
        <v>133</v>
      </c>
      <c r="I71" s="14"/>
      <c r="J71" s="14"/>
      <c r="K71" s="14" t="s">
        <v>134</v>
      </c>
      <c r="L71" s="14"/>
      <c r="M71" s="29" t="s">
        <v>135</v>
      </c>
      <c r="N71" s="29"/>
      <c r="O71" s="29" t="s">
        <v>137</v>
      </c>
      <c r="P71" s="29"/>
      <c r="Q71" s="29" t="s">
        <v>139</v>
      </c>
      <c r="R71" s="29" t="s">
        <v>140</v>
      </c>
      <c r="S71" s="29"/>
      <c r="T71" s="29"/>
      <c r="U71" s="29" t="s">
        <v>141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127</v>
      </c>
      <c r="C72" s="12" t="s">
        <v>129</v>
      </c>
      <c r="M72" s="12" t="s">
        <v>136</v>
      </c>
      <c r="O72" s="12" t="s">
        <v>138</v>
      </c>
      <c r="AH72" s="47"/>
    </row>
    <row r="73" spans="1:34" x14ac:dyDescent="0.25">
      <c r="B73" s="12" t="s">
        <v>98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48" sqref="AH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>
        <v>4.43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64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1172.8399999999999</v>
      </c>
      <c r="C12" s="26">
        <v>1639.17</v>
      </c>
      <c r="D12" s="26">
        <v>1005.81</v>
      </c>
      <c r="E12" s="26">
        <v>1652.61</v>
      </c>
      <c r="F12" s="26">
        <v>863.91</v>
      </c>
      <c r="G12" s="26">
        <v>588.05999999999995</v>
      </c>
      <c r="H12" s="26">
        <v>2230.63</v>
      </c>
      <c r="I12" s="26">
        <v>3202.91</v>
      </c>
      <c r="J12" s="26">
        <v>3807.23</v>
      </c>
      <c r="K12" s="26">
        <v>754.8</v>
      </c>
      <c r="L12" s="26">
        <v>1420.8</v>
      </c>
      <c r="M12" s="26">
        <v>2035.89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20374.659999999996</v>
      </c>
      <c r="AI12" s="26">
        <v>20374.650000000001</v>
      </c>
      <c r="AJ12" s="69">
        <f>+AI12-AH12</f>
        <v>-9.9999999947613105E-3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16</v>
      </c>
      <c r="C15" s="23">
        <v>93.5</v>
      </c>
      <c r="D15" s="23">
        <v>0</v>
      </c>
      <c r="E15" s="23">
        <v>55.2</v>
      </c>
      <c r="F15" s="23">
        <v>68.5</v>
      </c>
      <c r="G15" s="23">
        <v>54</v>
      </c>
      <c r="H15" s="23">
        <v>42</v>
      </c>
      <c r="I15" s="23">
        <v>84.5</v>
      </c>
      <c r="J15" s="23">
        <v>119</v>
      </c>
      <c r="K15" s="23">
        <v>28.5</v>
      </c>
      <c r="L15" s="23">
        <v>32.5</v>
      </c>
      <c r="M15" s="23">
        <v>34.5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628.20000000000005</v>
      </c>
    </row>
    <row r="16" spans="1:36" s="32" customFormat="1" x14ac:dyDescent="0.25">
      <c r="A16" s="30" t="s">
        <v>20</v>
      </c>
      <c r="B16" s="31">
        <v>81</v>
      </c>
      <c r="C16" s="31">
        <v>145</v>
      </c>
      <c r="D16" s="31">
        <v>27</v>
      </c>
      <c r="E16" s="31">
        <v>152</v>
      </c>
      <c r="F16" s="31">
        <v>87</v>
      </c>
      <c r="G16" s="31">
        <v>49</v>
      </c>
      <c r="H16" s="31">
        <v>275</v>
      </c>
      <c r="I16" s="31">
        <v>373</v>
      </c>
      <c r="J16" s="31">
        <v>339</v>
      </c>
      <c r="K16" s="31">
        <v>80</v>
      </c>
      <c r="L16" s="31">
        <v>180</v>
      </c>
      <c r="M16" s="31">
        <v>218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2006</v>
      </c>
      <c r="AJ16" s="70"/>
    </row>
    <row r="17" spans="1:36" s="47" customFormat="1" x14ac:dyDescent="0.25">
      <c r="A17" s="46" t="s">
        <v>27</v>
      </c>
      <c r="B17" s="22">
        <f>B16*$B$8</f>
        <v>358.83</v>
      </c>
      <c r="C17" s="22">
        <f>C16*$B$8</f>
        <v>642.34999999999991</v>
      </c>
      <c r="D17" s="22">
        <f t="shared" ref="D17:AG17" si="2">D16*$B$8</f>
        <v>119.60999999999999</v>
      </c>
      <c r="E17" s="22">
        <f t="shared" si="2"/>
        <v>673.3599999999999</v>
      </c>
      <c r="F17" s="22">
        <f t="shared" si="2"/>
        <v>385.40999999999997</v>
      </c>
      <c r="G17" s="22">
        <f t="shared" si="2"/>
        <v>217.07</v>
      </c>
      <c r="H17" s="22">
        <f t="shared" si="2"/>
        <v>1218.25</v>
      </c>
      <c r="I17" s="22">
        <f t="shared" si="2"/>
        <v>1652.3899999999999</v>
      </c>
      <c r="J17" s="22">
        <f t="shared" si="2"/>
        <v>1501.77</v>
      </c>
      <c r="K17" s="22">
        <f t="shared" si="2"/>
        <v>354.4</v>
      </c>
      <c r="L17" s="22">
        <f t="shared" si="2"/>
        <v>797.4</v>
      </c>
      <c r="M17" s="22">
        <f t="shared" si="2"/>
        <v>965.7399999999999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8886.5799999999981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81</v>
      </c>
      <c r="C22" s="20">
        <f t="shared" ref="C22:AG23" si="5">+C16+C18+C20</f>
        <v>145</v>
      </c>
      <c r="D22" s="20">
        <f t="shared" si="5"/>
        <v>27</v>
      </c>
      <c r="E22" s="20">
        <f t="shared" si="5"/>
        <v>152</v>
      </c>
      <c r="F22" s="20">
        <f t="shared" si="5"/>
        <v>87</v>
      </c>
      <c r="G22" s="20">
        <f t="shared" si="5"/>
        <v>49</v>
      </c>
      <c r="H22" s="20">
        <f t="shared" si="5"/>
        <v>275</v>
      </c>
      <c r="I22" s="20">
        <f t="shared" si="5"/>
        <v>373</v>
      </c>
      <c r="J22" s="20">
        <f t="shared" si="5"/>
        <v>339</v>
      </c>
      <c r="K22" s="20">
        <f t="shared" si="5"/>
        <v>80</v>
      </c>
      <c r="L22" s="20">
        <f t="shared" si="5"/>
        <v>180</v>
      </c>
      <c r="M22" s="20">
        <f t="shared" si="5"/>
        <v>218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2006</v>
      </c>
    </row>
    <row r="23" spans="1:36" s="47" customFormat="1" x14ac:dyDescent="0.25">
      <c r="A23" s="48" t="s">
        <v>26</v>
      </c>
      <c r="B23" s="19">
        <f>+B17+B19+B21</f>
        <v>358.83</v>
      </c>
      <c r="C23" s="19">
        <f t="shared" si="5"/>
        <v>642.34999999999991</v>
      </c>
      <c r="D23" s="19">
        <f t="shared" si="5"/>
        <v>119.60999999999999</v>
      </c>
      <c r="E23" s="19">
        <f t="shared" si="5"/>
        <v>673.3599999999999</v>
      </c>
      <c r="F23" s="19">
        <f t="shared" si="5"/>
        <v>385.40999999999997</v>
      </c>
      <c r="G23" s="19">
        <f t="shared" si="5"/>
        <v>217.07</v>
      </c>
      <c r="H23" s="19">
        <f t="shared" si="5"/>
        <v>1218.25</v>
      </c>
      <c r="I23" s="19">
        <f t="shared" si="5"/>
        <v>1652.3899999999999</v>
      </c>
      <c r="J23" s="19">
        <f t="shared" si="5"/>
        <v>1501.77</v>
      </c>
      <c r="K23" s="19">
        <f t="shared" si="5"/>
        <v>354.4</v>
      </c>
      <c r="L23" s="19">
        <f t="shared" si="5"/>
        <v>797.4</v>
      </c>
      <c r="M23" s="19">
        <f t="shared" si="5"/>
        <v>965.7399999999999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8886.5799999999981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29.77</v>
      </c>
      <c r="G32" s="36"/>
      <c r="H32" s="36"/>
      <c r="I32" s="36"/>
      <c r="J32" s="36">
        <v>71.099999999999994</v>
      </c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100.86999999999999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131.8811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314.97299999999996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446.85409999999996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29.77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71.099999999999994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100.86999999999999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131.8811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314.97299999999996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446.85409999999996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7.22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7.22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31.984599999999997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31.984599999999997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7.22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7.22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31.984599999999997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31.984599999999997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495.19</v>
      </c>
      <c r="C49" s="44">
        <v>761.75</v>
      </c>
      <c r="D49" s="44">
        <v>65.44</v>
      </c>
      <c r="E49" s="44">
        <v>579.12</v>
      </c>
      <c r="F49" s="44">
        <v>286.55</v>
      </c>
      <c r="G49" s="44">
        <v>194.34</v>
      </c>
      <c r="H49" s="44">
        <v>145.27000000000001</v>
      </c>
      <c r="I49" s="44">
        <v>1158.07</v>
      </c>
      <c r="J49" s="44">
        <v>844.89</v>
      </c>
      <c r="K49" s="44">
        <v>61.48</v>
      </c>
      <c r="L49" s="44">
        <v>592.05999999999995</v>
      </c>
      <c r="M49" s="45">
        <v>728.69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5912.85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122</v>
      </c>
      <c r="B52" s="44"/>
      <c r="C52" s="44">
        <v>12.03</v>
      </c>
      <c r="D52" s="44">
        <v>685.64</v>
      </c>
      <c r="E52" s="44">
        <v>3.87</v>
      </c>
      <c r="F52" s="44"/>
      <c r="G52" s="44"/>
      <c r="H52" s="44">
        <v>411.72</v>
      </c>
      <c r="I52" s="44">
        <v>47.19</v>
      </c>
      <c r="J52" s="44">
        <v>374.41</v>
      </c>
      <c r="K52" s="44">
        <v>135.56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1670.42</v>
      </c>
    </row>
    <row r="53" spans="1:34" x14ac:dyDescent="0.25">
      <c r="A53" s="17" t="s">
        <v>18</v>
      </c>
      <c r="B53" s="44">
        <v>222.37</v>
      </c>
      <c r="C53" s="44">
        <v>105.83</v>
      </c>
      <c r="D53" s="44">
        <v>37.28</v>
      </c>
      <c r="E53" s="44">
        <v>344.51</v>
      </c>
      <c r="F53" s="44">
        <v>0</v>
      </c>
      <c r="G53" s="44">
        <v>124.78</v>
      </c>
      <c r="H53" s="44">
        <v>307.11</v>
      </c>
      <c r="I53" s="44">
        <v>247.68</v>
      </c>
      <c r="J53" s="44">
        <v>415.81</v>
      </c>
      <c r="K53" s="44">
        <v>180.17</v>
      </c>
      <c r="L53" s="44"/>
      <c r="M53" s="45">
        <v>310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2295.54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6.5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6.5</v>
      </c>
    </row>
    <row r="55" spans="1:34" x14ac:dyDescent="0.25">
      <c r="A55" s="17" t="s">
        <v>52</v>
      </c>
      <c r="B55" s="44">
        <v>101.56</v>
      </c>
      <c r="C55" s="44">
        <v>26.65</v>
      </c>
      <c r="D55" s="44"/>
      <c r="E55" s="44">
        <v>0</v>
      </c>
      <c r="F55" s="44"/>
      <c r="G55" s="44"/>
      <c r="H55" s="44">
        <v>70.290000000000006</v>
      </c>
      <c r="I55" s="44">
        <v>20.059999999999999</v>
      </c>
      <c r="J55" s="44">
        <v>243.57</v>
      </c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462.13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>
        <v>104.6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104.6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1193.9499999999998</v>
      </c>
      <c r="C64" s="53">
        <f t="shared" ref="C64:AG64" si="21">+C15+C23+C31+C39+C47+C48+C49+C50+C51+C52+C53+C54+C55+C56+C57+C58+C59+C60+C61+C62+C63</f>
        <v>1642.11</v>
      </c>
      <c r="D64" s="53">
        <f t="shared" si="21"/>
        <v>1012.5699999999999</v>
      </c>
      <c r="E64" s="53">
        <f t="shared" si="21"/>
        <v>1656.0599999999997</v>
      </c>
      <c r="F64" s="53">
        <f t="shared" si="21"/>
        <v>872.34109999999987</v>
      </c>
      <c r="G64" s="53">
        <f t="shared" si="21"/>
        <v>596.68999999999994</v>
      </c>
      <c r="H64" s="53">
        <f t="shared" si="21"/>
        <v>2226.6246000000001</v>
      </c>
      <c r="I64" s="53">
        <f t="shared" si="21"/>
        <v>3209.89</v>
      </c>
      <c r="J64" s="53">
        <f t="shared" si="21"/>
        <v>3814.4229999999998</v>
      </c>
      <c r="K64" s="53">
        <f t="shared" si="21"/>
        <v>760.11</v>
      </c>
      <c r="L64" s="53">
        <f t="shared" si="21"/>
        <v>1421.96</v>
      </c>
      <c r="M64" s="53">
        <f t="shared" si="21"/>
        <v>2038.9299999999998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20445.658699999996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6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1172.8399999999999</v>
      </c>
      <c r="C67" s="57">
        <f t="shared" ref="C67:L67" si="23">C12</f>
        <v>1639.17</v>
      </c>
      <c r="D67" s="57">
        <f t="shared" si="23"/>
        <v>1005.81</v>
      </c>
      <c r="E67" s="57">
        <f t="shared" si="23"/>
        <v>1652.61</v>
      </c>
      <c r="F67" s="57">
        <f t="shared" si="23"/>
        <v>863.91</v>
      </c>
      <c r="G67" s="57">
        <f t="shared" si="23"/>
        <v>588.05999999999995</v>
      </c>
      <c r="H67" s="57">
        <f t="shared" si="23"/>
        <v>2230.63</v>
      </c>
      <c r="I67" s="57">
        <f t="shared" si="23"/>
        <v>3202.91</v>
      </c>
      <c r="J67" s="57">
        <f t="shared" si="23"/>
        <v>3807.23</v>
      </c>
      <c r="K67" s="57">
        <f t="shared" si="23"/>
        <v>754.8</v>
      </c>
      <c r="L67" s="57">
        <f t="shared" si="23"/>
        <v>1420.8</v>
      </c>
      <c r="M67" s="57">
        <f t="shared" si="22"/>
        <v>2035.89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20374.659999999996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1190.8399999999999</v>
      </c>
      <c r="C69" s="59">
        <f t="shared" ref="C69:AG69" si="25">+C67+C68</f>
        <v>1639.17</v>
      </c>
      <c r="D69" s="59">
        <f t="shared" si="25"/>
        <v>1005.81</v>
      </c>
      <c r="E69" s="59">
        <f t="shared" si="25"/>
        <v>1652.61</v>
      </c>
      <c r="F69" s="59">
        <f t="shared" si="25"/>
        <v>863.91</v>
      </c>
      <c r="G69" s="59">
        <f t="shared" si="25"/>
        <v>588.05999999999995</v>
      </c>
      <c r="H69" s="59">
        <f t="shared" si="25"/>
        <v>2230.63</v>
      </c>
      <c r="I69" s="59">
        <f t="shared" si="25"/>
        <v>3202.91</v>
      </c>
      <c r="J69" s="59">
        <f t="shared" si="25"/>
        <v>3807.23</v>
      </c>
      <c r="K69" s="59">
        <f t="shared" si="25"/>
        <v>754.8</v>
      </c>
      <c r="L69" s="59">
        <f t="shared" si="25"/>
        <v>1420.8</v>
      </c>
      <c r="M69" s="59">
        <f t="shared" si="25"/>
        <v>2035.89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20392.659999999996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3.1099999999999</v>
      </c>
      <c r="C70" s="57">
        <f t="shared" si="26"/>
        <v>2.9399999999998272</v>
      </c>
      <c r="D70" s="57">
        <f t="shared" si="26"/>
        <v>6.7599999999999909</v>
      </c>
      <c r="E70" s="57">
        <f t="shared" si="26"/>
        <v>3.4499999999998181</v>
      </c>
      <c r="F70" s="57">
        <f t="shared" si="26"/>
        <v>8.4310999999999012</v>
      </c>
      <c r="G70" s="57">
        <f t="shared" si="26"/>
        <v>8.6299999999999955</v>
      </c>
      <c r="H70" s="57">
        <f t="shared" si="26"/>
        <v>-4.0054000000000087</v>
      </c>
      <c r="I70" s="57">
        <f t="shared" si="26"/>
        <v>6.9800000000000182</v>
      </c>
      <c r="J70" s="57">
        <f t="shared" si="26"/>
        <v>7.1929999999997563</v>
      </c>
      <c r="K70" s="57">
        <f t="shared" si="26"/>
        <v>5.3100000000000591</v>
      </c>
      <c r="L70" s="57">
        <f t="shared" si="26"/>
        <v>1.1600000000000819</v>
      </c>
      <c r="M70" s="57">
        <f t="shared" si="26"/>
        <v>3.0399999999997362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52.998699999999076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 t="s">
        <v>124</v>
      </c>
      <c r="H71" s="14" t="s">
        <v>125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B31" sqref="B3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56</v>
      </c>
      <c r="D11" s="5" t="s">
        <v>58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696.66</v>
      </c>
      <c r="C12" s="26">
        <v>3513.12</v>
      </c>
      <c r="D12" s="26">
        <v>2302.54</v>
      </c>
      <c r="E12" s="26">
        <v>915.28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7427.5999999999995</v>
      </c>
      <c r="AI12" s="26">
        <v>7427.6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108.1</v>
      </c>
      <c r="D15" s="23">
        <v>465.7</v>
      </c>
      <c r="E15" s="23">
        <v>1.7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575.5</v>
      </c>
    </row>
    <row r="16" spans="1:36" s="32" customFormat="1" x14ac:dyDescent="0.25">
      <c r="A16" s="30" t="s">
        <v>20</v>
      </c>
      <c r="B16" s="31">
        <v>40</v>
      </c>
      <c r="C16" s="31">
        <v>326</v>
      </c>
      <c r="D16" s="31">
        <v>202</v>
      </c>
      <c r="E16" s="31">
        <v>119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687</v>
      </c>
      <c r="AJ16" s="70"/>
    </row>
    <row r="17" spans="1:36" s="47" customFormat="1" x14ac:dyDescent="0.25">
      <c r="A17" s="46" t="s">
        <v>27</v>
      </c>
      <c r="B17" s="22">
        <f>B16*$B$8</f>
        <v>177.2</v>
      </c>
      <c r="C17" s="22">
        <f>C16*$B$8</f>
        <v>1444.1799999999998</v>
      </c>
      <c r="D17" s="22">
        <f t="shared" ref="D17:AG17" si="2">D16*$B$8</f>
        <v>894.8599999999999</v>
      </c>
      <c r="E17" s="22">
        <f t="shared" si="2"/>
        <v>527.16999999999996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3043.41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40</v>
      </c>
      <c r="C22" s="20">
        <f t="shared" ref="C22:AG23" si="5">+C16+C18+C20</f>
        <v>326</v>
      </c>
      <c r="D22" s="20">
        <f t="shared" si="5"/>
        <v>202</v>
      </c>
      <c r="E22" s="20">
        <f t="shared" si="5"/>
        <v>119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687</v>
      </c>
    </row>
    <row r="23" spans="1:36" s="47" customFormat="1" x14ac:dyDescent="0.25">
      <c r="A23" s="48" t="s">
        <v>26</v>
      </c>
      <c r="B23" s="19">
        <f>+B17+B19+B21</f>
        <v>177.2</v>
      </c>
      <c r="C23" s="19">
        <f t="shared" si="5"/>
        <v>1444.1799999999998</v>
      </c>
      <c r="D23" s="19">
        <f t="shared" si="5"/>
        <v>894.8599999999999</v>
      </c>
      <c r="E23" s="19">
        <f t="shared" si="5"/>
        <v>527.16999999999996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3043.41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379.44</v>
      </c>
      <c r="C49" s="44">
        <v>1500.05</v>
      </c>
      <c r="D49" s="44">
        <v>655.07000000000005</v>
      </c>
      <c r="E49" s="44">
        <v>260.77999999999997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2795.34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147.81</v>
      </c>
      <c r="C53" s="44">
        <v>455.36</v>
      </c>
      <c r="D53" s="44">
        <v>287.33</v>
      </c>
      <c r="E53" s="44">
        <v>127.81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1018.31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17.829999999999998</v>
      </c>
      <c r="D55" s="44">
        <v>2.27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20.099999999999998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704.45</v>
      </c>
      <c r="C64" s="53">
        <f t="shared" ref="C64:AG64" si="21">+C15+C23+C31+C39+C47+C48+C49+C50+C51+C52+C53+C54+C55+C56+C57+C58+C59+C60+C61+C62+C63</f>
        <v>3525.52</v>
      </c>
      <c r="D64" s="53">
        <f t="shared" si="21"/>
        <v>2305.23</v>
      </c>
      <c r="E64" s="53">
        <f t="shared" si="21"/>
        <v>917.46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7452.6600000000008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N</v>
      </c>
      <c r="D66" s="55" t="str">
        <f t="shared" ref="D66:AG67" si="22">D11</f>
        <v>CAJA 3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696.66</v>
      </c>
      <c r="C67" s="57">
        <f t="shared" ref="C67:L67" si="23">C12</f>
        <v>3513.12</v>
      </c>
      <c r="D67" s="57">
        <f t="shared" si="23"/>
        <v>2302.54</v>
      </c>
      <c r="E67" s="57">
        <f t="shared" si="23"/>
        <v>915.28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7427.5999999999995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696.66</v>
      </c>
      <c r="C69" s="59">
        <f t="shared" ref="C69:AG69" si="25">+C67+C68</f>
        <v>3513.12</v>
      </c>
      <c r="D69" s="59">
        <f t="shared" si="25"/>
        <v>2302.54</v>
      </c>
      <c r="E69" s="59">
        <f t="shared" si="25"/>
        <v>915.28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7427.5999999999995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7.7900000000000773</v>
      </c>
      <c r="C70" s="57">
        <f t="shared" si="26"/>
        <v>12.400000000000091</v>
      </c>
      <c r="D70" s="57">
        <f t="shared" si="26"/>
        <v>2.6900000000000546</v>
      </c>
      <c r="E70" s="57">
        <f t="shared" si="26"/>
        <v>2.1800000000000637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25.060000000000286</v>
      </c>
    </row>
    <row r="71" spans="1:34" ht="95.25" customHeight="1" x14ac:dyDescent="0.25">
      <c r="A71" s="77" t="s">
        <v>96</v>
      </c>
      <c r="B71" s="14" t="s">
        <v>121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27" sqref="AI2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958.12</v>
      </c>
      <c r="C12" s="26">
        <v>2942.82</v>
      </c>
      <c r="D12" s="26">
        <v>2838.54</v>
      </c>
      <c r="E12" s="26">
        <v>1264.57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8004.0499999999993</v>
      </c>
      <c r="AI12" s="26">
        <v>8004.05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</v>
      </c>
      <c r="C15" s="23">
        <v>354.2</v>
      </c>
      <c r="D15" s="23">
        <v>205.2</v>
      </c>
      <c r="E15" s="23">
        <v>150.5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725.9</v>
      </c>
    </row>
    <row r="16" spans="1:36" s="32" customFormat="1" x14ac:dyDescent="0.25">
      <c r="A16" s="30" t="s">
        <v>20</v>
      </c>
      <c r="B16" s="31">
        <v>68</v>
      </c>
      <c r="C16" s="31">
        <v>191</v>
      </c>
      <c r="D16" s="31">
        <v>201</v>
      </c>
      <c r="E16" s="31">
        <v>66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526</v>
      </c>
      <c r="AJ16" s="70"/>
    </row>
    <row r="17" spans="1:36" s="47" customFormat="1" x14ac:dyDescent="0.25">
      <c r="A17" s="46" t="s">
        <v>27</v>
      </c>
      <c r="B17" s="22">
        <f>B16*$B$8</f>
        <v>301.24</v>
      </c>
      <c r="C17" s="22">
        <f>C16*$B$8</f>
        <v>846.13</v>
      </c>
      <c r="D17" s="22">
        <f t="shared" ref="D17:AG17" si="2">D16*$B$8</f>
        <v>890.43</v>
      </c>
      <c r="E17" s="22">
        <f t="shared" si="2"/>
        <v>292.38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2330.1799999999998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68</v>
      </c>
      <c r="C22" s="20">
        <f t="shared" ref="C22:AG23" si="5">+C16+C18+C20</f>
        <v>191</v>
      </c>
      <c r="D22" s="20">
        <f t="shared" si="5"/>
        <v>201</v>
      </c>
      <c r="E22" s="20">
        <f t="shared" si="5"/>
        <v>66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526</v>
      </c>
    </row>
    <row r="23" spans="1:36" s="47" customFormat="1" x14ac:dyDescent="0.25">
      <c r="A23" s="48" t="s">
        <v>26</v>
      </c>
      <c r="B23" s="19">
        <f>+B17+B19+B21</f>
        <v>301.24</v>
      </c>
      <c r="C23" s="19">
        <f t="shared" si="5"/>
        <v>846.13</v>
      </c>
      <c r="D23" s="19">
        <f t="shared" si="5"/>
        <v>890.43</v>
      </c>
      <c r="E23" s="19">
        <f t="shared" si="5"/>
        <v>292.38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2330.1799999999998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44.3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44.3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44.3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44.3</v>
      </c>
    </row>
    <row r="40" spans="1:34" x14ac:dyDescent="0.25">
      <c r="A40" s="13" t="s">
        <v>43</v>
      </c>
      <c r="B40" s="36"/>
      <c r="C40" s="36"/>
      <c r="D40" s="36"/>
      <c r="E40" s="36">
        <v>28.76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28.76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127.4068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127.4068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28.76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28.76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127.4068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127.4068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222.61</v>
      </c>
      <c r="C49" s="44">
        <v>772.76</v>
      </c>
      <c r="D49" s="44">
        <v>786.16</v>
      </c>
      <c r="E49" s="44">
        <v>208.87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1990.4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412.18</v>
      </c>
      <c r="C53" s="44">
        <v>968.27</v>
      </c>
      <c r="D53" s="44">
        <v>957.65</v>
      </c>
      <c r="E53" s="44">
        <v>441.23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2779.33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6.48</v>
      </c>
      <c r="C55" s="44">
        <v>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8.48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958.51</v>
      </c>
      <c r="C64" s="53">
        <f t="shared" ref="C64:AG64" si="21">+C15+C23+C31+C39+C47+C48+C49+C50+C51+C52+C53+C54+C55+C56+C57+C58+C59+C60+C61+C62+C63</f>
        <v>2943.3599999999997</v>
      </c>
      <c r="D64" s="53">
        <f t="shared" si="21"/>
        <v>2839.44</v>
      </c>
      <c r="E64" s="53">
        <f t="shared" si="21"/>
        <v>1264.6867999999999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8005.996799999999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958.12</v>
      </c>
      <c r="C67" s="57">
        <f t="shared" ref="C67:L67" si="23">C12</f>
        <v>2942.82</v>
      </c>
      <c r="D67" s="57">
        <f t="shared" si="23"/>
        <v>2838.54</v>
      </c>
      <c r="E67" s="57">
        <f t="shared" si="23"/>
        <v>1264.57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8004.0499999999993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958.12</v>
      </c>
      <c r="C69" s="59">
        <f t="shared" ref="C69:AG69" si="25">+C67+C68</f>
        <v>2942.82</v>
      </c>
      <c r="D69" s="59">
        <f t="shared" si="25"/>
        <v>2838.54</v>
      </c>
      <c r="E69" s="59">
        <f t="shared" si="25"/>
        <v>1264.57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8004.0499999999993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0.38999999999998636</v>
      </c>
      <c r="C70" s="57">
        <f t="shared" si="26"/>
        <v>0.53999999999950887</v>
      </c>
      <c r="D70" s="57">
        <f t="shared" si="26"/>
        <v>0.90000000000009095</v>
      </c>
      <c r="E70" s="57">
        <f t="shared" si="26"/>
        <v>0.11680000000001201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1.9467999999995982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5" activePane="bottomRight" state="frozen"/>
      <selection pane="topRight" activeCell="B1" sqref="B1"/>
      <selection pane="bottomLeft" activeCell="A5" sqref="A5"/>
      <selection pane="bottomRight" activeCell="B50" sqref="B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779.47</v>
      </c>
      <c r="C12" s="26">
        <v>1409.22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2188.69</v>
      </c>
      <c r="AI12" s="26">
        <v>2188.69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2</v>
      </c>
      <c r="C15" s="23">
        <v>85.2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87.2</v>
      </c>
    </row>
    <row r="16" spans="1:36" s="32" customFormat="1" x14ac:dyDescent="0.25">
      <c r="A16" s="30" t="s">
        <v>20</v>
      </c>
      <c r="B16" s="31">
        <v>54</v>
      </c>
      <c r="C16" s="31">
        <v>167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221</v>
      </c>
      <c r="AJ16" s="70"/>
    </row>
    <row r="17" spans="1:36" s="47" customFormat="1" x14ac:dyDescent="0.25">
      <c r="A17" s="46" t="s">
        <v>27</v>
      </c>
      <c r="B17" s="22">
        <f>B16*$B$8</f>
        <v>239.21999999999997</v>
      </c>
      <c r="C17" s="22">
        <f>C16*$B$8</f>
        <v>739.81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979.03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167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221</v>
      </c>
    </row>
    <row r="23" spans="1:36" s="47" customFormat="1" x14ac:dyDescent="0.25">
      <c r="A23" s="48" t="s">
        <v>26</v>
      </c>
      <c r="B23" s="19">
        <f>+B17+B19+B21</f>
        <v>239.21999999999997</v>
      </c>
      <c r="C23" s="19">
        <f t="shared" si="5"/>
        <v>739.81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979.03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5.38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5.38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23.833399999999997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23.833399999999997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5.38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5.38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23.833399999999997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23.833399999999997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280.68</v>
      </c>
      <c r="C49" s="44">
        <v>467.82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748.5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51.19</v>
      </c>
      <c r="C53" s="44">
        <v>100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151.19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56.09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169.51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169.51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798.68999999999994</v>
      </c>
      <c r="C64" s="53">
        <f t="shared" ref="C64:AG64" si="21">+C15+C23+C31+C39+C47+C48+C49+C50+C51+C52+C53+C54+C55+C56+C57+C58+C59+C60+C61+C62+C63</f>
        <v>1416.6633999999999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2215.3534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779.47</v>
      </c>
      <c r="C67" s="57">
        <f t="shared" ref="C67:L67" si="23">C12</f>
        <v>1409.22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2188.69</v>
      </c>
    </row>
    <row r="68" spans="1:34" s="47" customFormat="1" x14ac:dyDescent="0.25">
      <c r="A68" s="58" t="s">
        <v>93</v>
      </c>
      <c r="B68" s="59">
        <f t="shared" ref="B68:AG68" si="24">+B13+B14</f>
        <v>18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797.47</v>
      </c>
      <c r="C69" s="59">
        <f t="shared" ref="C69:AG69" si="25">+C67+C68</f>
        <v>1415.22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2212.69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1.2199999999999136</v>
      </c>
      <c r="C70" s="57">
        <f t="shared" si="26"/>
        <v>1.4433999999998832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2.6633999999997968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69" sqref="A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>
        <v>4.43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360.34</v>
      </c>
      <c r="C12" s="26">
        <v>632.05999999999995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992.39999999999986</v>
      </c>
      <c r="AI12" s="26">
        <v>992.4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10.5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25.5</v>
      </c>
    </row>
    <row r="16" spans="1:36" s="32" customFormat="1" x14ac:dyDescent="0.25">
      <c r="A16" s="30" t="s">
        <v>20</v>
      </c>
      <c r="B16" s="31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</v>
      </c>
      <c r="AJ16" s="70"/>
    </row>
    <row r="17" spans="1:36" s="47" customFormat="1" x14ac:dyDescent="0.25">
      <c r="A17" s="46" t="s">
        <v>27</v>
      </c>
      <c r="B17" s="22">
        <f>B16*$B$8</f>
        <v>128.51999999999998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128.51999999999998</v>
      </c>
    </row>
    <row r="18" spans="1:36" s="32" customFormat="1" x14ac:dyDescent="0.25">
      <c r="A18" s="30" t="s">
        <v>23</v>
      </c>
      <c r="B18" s="33"/>
      <c r="C18" s="33">
        <v>94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416.41999999999996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416.41999999999996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</v>
      </c>
      <c r="C22" s="20">
        <f t="shared" ref="C22:AG23" si="5">+C16+C18+C20</f>
        <v>94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122</v>
      </c>
    </row>
    <row r="23" spans="1:36" s="47" customFormat="1" x14ac:dyDescent="0.25">
      <c r="A23" s="48" t="s">
        <v>26</v>
      </c>
      <c r="B23" s="19">
        <f>+B17+B19+B21</f>
        <v>128.51999999999998</v>
      </c>
      <c r="C23" s="19">
        <f t="shared" si="5"/>
        <v>416.41999999999996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544.93999999999994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11.8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11.8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52.274000000000001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52.274000000000001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11.8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52.274000000000001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52.274000000000001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140.86000000000001</v>
      </c>
      <c r="C49" s="44">
        <v>139.18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280.04000000000002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71.27</v>
      </c>
      <c r="C53" s="44">
        <v>13.28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84.55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6.2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361.84999999999997</v>
      </c>
      <c r="C64" s="53">
        <f t="shared" ref="C64:AG64" si="21">+C15+C23+C31+C39+C47+C48+C49+C50+C51+C52+C53+C54+C55+C56+C57+C58+C59+C60+C61+C62+C63</f>
        <v>631.654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993.50399999999991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360.34</v>
      </c>
      <c r="C67" s="57">
        <f t="shared" ref="C67:L67" si="23">C12</f>
        <v>632.05999999999995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992.39999999999986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360.34</v>
      </c>
      <c r="C69" s="59">
        <f t="shared" ref="C69:AG69" si="25">+C67+C68</f>
        <v>632.05999999999995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992.39999999999986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1.5099999999999909</v>
      </c>
      <c r="C70" s="57">
        <f t="shared" si="26"/>
        <v>-0.40599999999994907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1.1040000000000418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58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1312.43</v>
      </c>
      <c r="C12" s="26">
        <v>1874.16</v>
      </c>
      <c r="D12" s="26">
        <v>2822.92</v>
      </c>
      <c r="E12" s="26">
        <v>2855.14</v>
      </c>
      <c r="F12" s="26">
        <v>1554.05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10418.699999999999</v>
      </c>
      <c r="AI12" s="26">
        <v>10418.700000000001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44.7</v>
      </c>
      <c r="C15" s="23">
        <v>142.4</v>
      </c>
      <c r="D15" s="23">
        <v>52.5</v>
      </c>
      <c r="E15" s="23">
        <v>40</v>
      </c>
      <c r="F15" s="23">
        <v>10.5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290.10000000000002</v>
      </c>
    </row>
    <row r="16" spans="1:36" s="32" customFormat="1" x14ac:dyDescent="0.25">
      <c r="A16" s="30" t="s">
        <v>20</v>
      </c>
      <c r="B16" s="31">
        <v>149</v>
      </c>
      <c r="C16" s="31">
        <v>137</v>
      </c>
      <c r="D16" s="31">
        <v>408</v>
      </c>
      <c r="E16" s="31">
        <v>345</v>
      </c>
      <c r="F16" s="31">
        <v>189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1228</v>
      </c>
      <c r="AJ16" s="70"/>
    </row>
    <row r="17" spans="1:36" s="47" customFormat="1" x14ac:dyDescent="0.25">
      <c r="A17" s="46" t="s">
        <v>27</v>
      </c>
      <c r="B17" s="22">
        <f>B16*$B$8</f>
        <v>660.06999999999994</v>
      </c>
      <c r="C17" s="22">
        <f>C16*$B$8</f>
        <v>606.91</v>
      </c>
      <c r="D17" s="22">
        <f t="shared" ref="D17:AG17" si="2">D16*$B$8</f>
        <v>1807.4399999999998</v>
      </c>
      <c r="E17" s="22">
        <f t="shared" si="2"/>
        <v>1528.35</v>
      </c>
      <c r="F17" s="22">
        <f t="shared" si="2"/>
        <v>837.27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5440.0400000000009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149</v>
      </c>
      <c r="C22" s="20">
        <f t="shared" ref="C22:AG23" si="5">+C16+C18+C20</f>
        <v>137</v>
      </c>
      <c r="D22" s="20">
        <f t="shared" si="5"/>
        <v>408</v>
      </c>
      <c r="E22" s="20">
        <f t="shared" si="5"/>
        <v>345</v>
      </c>
      <c r="F22" s="20">
        <f t="shared" si="5"/>
        <v>189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1228</v>
      </c>
    </row>
    <row r="23" spans="1:36" s="47" customFormat="1" x14ac:dyDescent="0.25">
      <c r="A23" s="48" t="s">
        <v>26</v>
      </c>
      <c r="B23" s="19">
        <f>+B17+B19+B21</f>
        <v>660.06999999999994</v>
      </c>
      <c r="C23" s="19">
        <f t="shared" si="5"/>
        <v>606.91</v>
      </c>
      <c r="D23" s="19">
        <f t="shared" si="5"/>
        <v>1807.4399999999998</v>
      </c>
      <c r="E23" s="19">
        <f t="shared" si="5"/>
        <v>1528.35</v>
      </c>
      <c r="F23" s="19">
        <f t="shared" si="5"/>
        <v>837.27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5440.0400000000009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466.41</v>
      </c>
      <c r="C49" s="44"/>
      <c r="D49" s="44"/>
      <c r="E49" s="44"/>
      <c r="F49" s="44">
        <v>686.8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1153.21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964.73</v>
      </c>
      <c r="D52" s="44">
        <v>668.86</v>
      </c>
      <c r="E52" s="44">
        <v>960.47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2594.0600000000004</v>
      </c>
    </row>
    <row r="53" spans="1:34" x14ac:dyDescent="0.25">
      <c r="A53" s="17" t="s">
        <v>18</v>
      </c>
      <c r="B53" s="44">
        <v>124.48</v>
      </c>
      <c r="C53" s="44">
        <v>162.74</v>
      </c>
      <c r="D53" s="44">
        <v>301.8</v>
      </c>
      <c r="E53" s="44">
        <v>331.03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920.05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23.75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23.75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1295.6600000000001</v>
      </c>
      <c r="C64" s="53">
        <f t="shared" ref="C64:AG64" si="21">+C15+C23+C31+C39+C47+C48+C49+C50+C51+C52+C53+C54+C55+C56+C57+C58+C59+C60+C61+C62+C63</f>
        <v>1876.78</v>
      </c>
      <c r="D64" s="53">
        <f t="shared" si="21"/>
        <v>2830.6</v>
      </c>
      <c r="E64" s="53">
        <f t="shared" si="21"/>
        <v>2859.8499999999995</v>
      </c>
      <c r="F64" s="53">
        <f t="shared" si="21"/>
        <v>1558.32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10421.209999999999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1312.43</v>
      </c>
      <c r="C67" s="57">
        <f t="shared" ref="C67:L67" si="23">C12</f>
        <v>1874.16</v>
      </c>
      <c r="D67" s="57">
        <f t="shared" si="23"/>
        <v>2822.92</v>
      </c>
      <c r="E67" s="57">
        <f t="shared" si="23"/>
        <v>2855.14</v>
      </c>
      <c r="F67" s="57">
        <f t="shared" si="23"/>
        <v>1554.05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10418.699999999999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1312.43</v>
      </c>
      <c r="C69" s="59">
        <f t="shared" ref="C69:AG69" si="25">+C67+C68</f>
        <v>1874.16</v>
      </c>
      <c r="D69" s="59">
        <f t="shared" si="25"/>
        <v>2822.92</v>
      </c>
      <c r="E69" s="59">
        <f t="shared" si="25"/>
        <v>2855.14</v>
      </c>
      <c r="F69" s="59">
        <f t="shared" si="25"/>
        <v>1554.05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10418.699999999999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-16.769999999999982</v>
      </c>
      <c r="C70" s="57">
        <f t="shared" si="26"/>
        <v>2.6199999999998909</v>
      </c>
      <c r="D70" s="57">
        <f t="shared" si="26"/>
        <v>7.6799999999998363</v>
      </c>
      <c r="E70" s="57">
        <f t="shared" si="26"/>
        <v>4.7099999999995816</v>
      </c>
      <c r="F70" s="57">
        <f t="shared" si="26"/>
        <v>4.2699999999999818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2.5099999999993088</v>
      </c>
    </row>
    <row r="71" spans="1:34" ht="94.5" customHeight="1" x14ac:dyDescent="0.25">
      <c r="A71" s="77" t="s">
        <v>96</v>
      </c>
      <c r="B71" s="14" t="s">
        <v>142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2022-03-02T19:03:09Z</dcterms:modified>
</cp:coreProperties>
</file>