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7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L31" i="149"/>
  <c r="T31" i="149"/>
  <c r="AF31" i="149"/>
  <c r="L31" i="150"/>
  <c r="T31" i="150"/>
  <c r="AF31" i="150"/>
  <c r="H31" i="149"/>
  <c r="P31" i="149"/>
  <c r="X31" i="149"/>
  <c r="AB31" i="149"/>
  <c r="D31" i="150"/>
  <c r="H31" i="150"/>
  <c r="P31" i="150"/>
  <c r="X31" i="150"/>
  <c r="AB31" i="150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C69" i="149"/>
  <c r="AH69" i="149" s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B64" i="149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B47" i="40" s="1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39" i="40" l="1"/>
  <c r="AA39" i="40"/>
  <c r="W39" i="40"/>
  <c r="AG23" i="40"/>
  <c r="U23" i="40"/>
  <c r="Z39" i="40"/>
  <c r="AF47" i="40"/>
  <c r="X47" i="40"/>
  <c r="AG39" i="40"/>
  <c r="AC39" i="40"/>
  <c r="Y39" i="40"/>
  <c r="AF39" i="40"/>
  <c r="X39" i="40"/>
  <c r="AD23" i="40"/>
  <c r="Z23" i="40"/>
  <c r="V23" i="40"/>
  <c r="T47" i="40"/>
  <c r="AD47" i="40"/>
  <c r="Z47" i="40"/>
  <c r="V47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D64" i="40" s="1"/>
  <c r="AD70" i="40" s="1"/>
  <c r="AB31" i="40"/>
  <c r="Z31" i="40"/>
  <c r="X31" i="40"/>
  <c r="X64" i="40" s="1"/>
  <c r="X70" i="40" s="1"/>
  <c r="V31" i="40"/>
  <c r="V64" i="40" s="1"/>
  <c r="V70" i="40" s="1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C69" i="40"/>
  <c r="H69" i="40"/>
  <c r="B68" i="40"/>
  <c r="C17" i="40"/>
  <c r="Y64" i="40" l="1"/>
  <c r="Y70" i="40" s="1"/>
  <c r="O39" i="40"/>
  <c r="D69" i="40"/>
  <c r="AF64" i="40"/>
  <c r="AF70" i="40" s="1"/>
  <c r="Q39" i="40"/>
  <c r="M39" i="40"/>
  <c r="Z64" i="40"/>
  <c r="Z70" i="40" s="1"/>
  <c r="AB64" i="40"/>
  <c r="AB70" i="40" s="1"/>
  <c r="I69" i="40"/>
  <c r="E69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R64" i="40" l="1"/>
  <c r="R70" i="40" s="1"/>
  <c r="AH69" i="40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C38" i="40"/>
  <c r="D38" i="40"/>
  <c r="E38" i="40"/>
  <c r="F38" i="40"/>
  <c r="G38" i="40"/>
  <c r="H38" i="40"/>
  <c r="I38" i="40"/>
  <c r="J38" i="40"/>
  <c r="K38" i="40"/>
  <c r="L38" i="40"/>
  <c r="F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31" i="40" l="1"/>
  <c r="J39" i="40"/>
  <c r="E39" i="40"/>
  <c r="E23" i="40"/>
  <c r="K31" i="40"/>
  <c r="C31" i="40"/>
  <c r="L39" i="40"/>
  <c r="H39" i="40"/>
  <c r="D39" i="40"/>
  <c r="I47" i="40"/>
  <c r="E47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D64" i="40"/>
  <c r="D70" i="40" s="1"/>
  <c r="B23" i="40"/>
  <c r="E64" i="40" l="1"/>
  <c r="E70" i="40" s="1"/>
  <c r="H64" i="40"/>
  <c r="H70" i="40" s="1"/>
  <c r="C64" i="40"/>
  <c r="L64" i="40"/>
  <c r="L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<sst xmlns="http://schemas.openxmlformats.org/spreadsheetml/2006/main" count="762" uniqueCount="139">
  <si>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</si>
  <si>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</si>
  <si>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</si>
  <si>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</si>
  <si>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</si>
  <si>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</si>
  <si>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</si>
  <si>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</si>
  <si>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</si>
  <si>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</si>
  <si>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</si>
  <si>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</si>
  <si>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</si>
  <si>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</si>
  <si>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</si>
  <si>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</si>
  <si>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</si>
  <si>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</si>
  <si>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</si>
  <si>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</si>
  <si>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</si>
  <si>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</si>
  <si>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</si>
  <si>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</si>
  <si>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</si>
  <si>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</si>
  <si>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</si>
  <si>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</si>
  <si>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</si>
  <si>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</si>
  <si>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</si>
  <si>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</si>
  <si>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</si>
  <si>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</si>
  <si>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</si>
  <si>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</si>
  <si>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</si>
  <si>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</si>
  <si>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</si>
  <si>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</si>
  <si>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</si>
  <si>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</si>
  <si>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</si>
  <si>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</si>
  <si>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</si>
  <si>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</si>
  <si>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</si>
  <si>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</si>
  <si>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</si>
  <si>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</si>
  <si>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</si>
  <si>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</si>
  <si>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</si>
  <si>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</si>
  <si>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</si>
  <si>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</si>
  <si>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</si>
  <si>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</si>
  <si>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</si>
  <si>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</si>
  <si>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</si>
  <si>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</si>
  <si>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</si>
  <si>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</si>
  <si>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</si>
  <si>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</si>
  <si>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</si>
  <si>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</si>
  <si>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</si>
  <si>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</si>
  <si>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</si>
  <si>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</si>
  <si>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</si>
  <si>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</si>
  <si>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</si>
  <si>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</si>
  <si>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</si>
  <si>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</si>
  <si>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</si>
  <si>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</si>
  <si>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</si>
  <si>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</si>
  <si>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</si>
  <si>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</si>
  <si>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</si>
  <si>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</si>
  <si>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</si>
  <si>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</si>
  <si>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</si>
  <si>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</si>
  <si>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</si>
  <si>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</si>
  <si>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</si>
  <si>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</si>
  <si>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</si>
  <si>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</si>
  <si>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</si>
  <si>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</si>
  <si>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</si>
  <si>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</si>
  <si>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</si>
  <si>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</si>
  <si>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</si>
  <si>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</si>
  <si>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</si>
  <si>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</si>
  <si>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</si>
  <si>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</si>
  <si>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</si>
  <si>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</si>
  <si>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</si>
  <si>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</si>
  <si>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</si>
  <si>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</si>
  <si>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</si>
  <si>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</si>
  <si>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</si>
  <si>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</si>
  <si>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</si>
  <si>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</si>
  <si>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</si>
  <si>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FONDO 12.01</t>
  </si>
  <si>
    <t>FONDO 2.00</t>
  </si>
  <si>
    <t>FONDO 35.00</t>
  </si>
  <si>
    <t>22-2-2222/12/2022</t>
  </si>
  <si>
    <t>DEB. BANCAMIGA</t>
  </si>
  <si>
    <t>FONDO 1.00</t>
  </si>
  <si>
    <t>FONDO 87.00</t>
  </si>
  <si>
    <t>FONDO 3.00 PAGO DE CRISTOBAL 1.527.42 BS</t>
  </si>
  <si>
    <t>FONDO 10.00</t>
  </si>
  <si>
    <t>3 SOBRANTE POR PÉRIODICO</t>
  </si>
  <si>
    <t>FONDO 17.50</t>
  </si>
  <si>
    <t>FONDO 101.00</t>
  </si>
  <si>
    <t>FONDO 9.45</t>
  </si>
  <si>
    <t>FONDO 36.50</t>
  </si>
  <si>
    <t>FONDO 45.40</t>
  </si>
  <si>
    <t>FONDO 31.00</t>
  </si>
  <si>
    <t>FONDO 52.50</t>
  </si>
  <si>
    <t>FONDO 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</si>
</sst>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40560.050000000003</v>
      </c>
      <c r="C2" s="43">
        <f>MODELO!AH12</f>
        <v>21336.920000000002</v>
      </c>
      <c r="D2" s="43">
        <f>EXQUISITECES!AH12</f>
        <v>6606.6100000000006</v>
      </c>
      <c r="E2" s="43">
        <f>HOYADA!AH12</f>
        <v>8548.8700000000008</v>
      </c>
      <c r="F2" s="43">
        <f>FARMASTOP!AH12</f>
        <v>2261.1999999999998</v>
      </c>
      <c r="G2" s="43">
        <f>BOCAS!AH12</f>
        <v>1677.16</v>
      </c>
      <c r="H2" s="43">
        <f>LAGUNETICA!AH12</f>
        <v>10587.91</v>
      </c>
      <c r="I2" s="43">
        <f>SANANTONIO!AH12</f>
        <v>0</v>
      </c>
      <c r="J2" s="43">
        <f>SUM(B2:I2)</f>
        <v>91578.72</v>
      </c>
    </row>
    <row r="3" spans="1:10" x14ac:dyDescent="0.25">
      <c r="A3" s="46" t="s">
        <v>0</v>
      </c>
      <c r="B3" s="43">
        <f>AUTOMERCADO!AH15</f>
        <v>230.39999999999998</v>
      </c>
      <c r="C3" s="43">
        <f>MODELO!AH15</f>
        <v>395</v>
      </c>
      <c r="D3" s="43">
        <f>EXQUISITECES!AH15</f>
        <v>82</v>
      </c>
      <c r="E3" s="43">
        <f>HOYADA!AH15</f>
        <v>1078</v>
      </c>
      <c r="F3" s="43">
        <f>FARMASTOP!AH15</f>
        <v>47.6</v>
      </c>
      <c r="G3" s="43">
        <f>BOCAS!AH15</f>
        <v>22.5</v>
      </c>
      <c r="H3" s="43">
        <f>LAGUNETICA!AH15</f>
        <v>584.4</v>
      </c>
      <c r="I3" s="43">
        <f>SANANTONIO!AH15</f>
        <v>0</v>
      </c>
      <c r="J3" s="43">
        <f t="shared" ref="J3:J52" si="0">SUM(B3:I3)</f>
        <v>2439.9</v>
      </c>
    </row>
    <row r="4" spans="1:10" x14ac:dyDescent="0.25">
      <c r="A4" s="73" t="s">
        <v>20</v>
      </c>
      <c r="B4" s="43">
        <f>AUTOMERCADO!AH16</f>
        <v>4806</v>
      </c>
      <c r="C4" s="43">
        <f>MODELO!AH16</f>
        <v>2117</v>
      </c>
      <c r="D4" s="43">
        <f>EXQUISITECES!AH16</f>
        <v>690</v>
      </c>
      <c r="E4" s="43">
        <f>HOYADA!AH16</f>
        <v>406</v>
      </c>
      <c r="F4" s="43">
        <f>FARMASTOP!AH16</f>
        <v>280</v>
      </c>
      <c r="G4" s="43">
        <f>BOCAS!AH16</f>
        <v>131</v>
      </c>
      <c r="H4" s="43">
        <f>LAGUNETICA!AH16</f>
        <v>932</v>
      </c>
      <c r="I4" s="43">
        <f>SANANTONIO!AH16</f>
        <v>0</v>
      </c>
      <c r="J4" s="43">
        <f t="shared" si="0"/>
        <v>9362</v>
      </c>
    </row>
    <row r="5" spans="1:10" x14ac:dyDescent="0.25">
      <c r="A5" s="46" t="s">
        <v>27</v>
      </c>
      <c r="B5" s="43">
        <f>AUTOMERCADO!AH17</f>
        <v>21290.579999999998</v>
      </c>
      <c r="C5" s="43">
        <f>MODELO!AH17</f>
        <v>9378.31</v>
      </c>
      <c r="D5" s="43">
        <f>EXQUISITECES!AH17</f>
        <v>3056.6999999999994</v>
      </c>
      <c r="E5" s="43">
        <f>HOYADA!AH17</f>
        <v>1798.58</v>
      </c>
      <c r="F5" s="43">
        <f>FARMASTOP!AH17</f>
        <v>1240.4000000000001</v>
      </c>
      <c r="G5" s="43">
        <f>BOCAS!AH17</f>
        <v>580.32999999999993</v>
      </c>
      <c r="H5" s="43">
        <f>LAGUNETICA!AH17</f>
        <v>4128.7599999999993</v>
      </c>
      <c r="I5" s="43">
        <f>SANANTONIO!AH17</f>
        <v>0</v>
      </c>
      <c r="J5" s="43">
        <f t="shared" si="0"/>
        <v>41473.660000000003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4806</v>
      </c>
      <c r="C10" s="43">
        <f>MODELO!AH22</f>
        <v>2117</v>
      </c>
      <c r="D10" s="43">
        <f>EXQUISITECES!AH22</f>
        <v>690</v>
      </c>
      <c r="E10" s="43">
        <f>HOYADA!AH22</f>
        <v>406</v>
      </c>
      <c r="F10" s="43">
        <f>FARMASTOP!AH22</f>
        <v>280</v>
      </c>
      <c r="G10" s="43">
        <f>BOCAS!AH22</f>
        <v>131</v>
      </c>
      <c r="H10" s="43">
        <f>LAGUNETICA!AH22</f>
        <v>932</v>
      </c>
      <c r="I10" s="43">
        <f>SANANTONIO!AH22</f>
        <v>0</v>
      </c>
      <c r="J10" s="43">
        <f t="shared" si="0"/>
        <v>9362</v>
      </c>
    </row>
    <row r="11" spans="1:10" x14ac:dyDescent="0.25">
      <c r="A11" s="48" t="s">
        <v>26</v>
      </c>
      <c r="B11" s="43">
        <f>AUTOMERCADO!AH23</f>
        <v>21290.579999999998</v>
      </c>
      <c r="C11" s="43">
        <f>MODELO!AH23</f>
        <v>9378.31</v>
      </c>
      <c r="D11" s="43">
        <f>EXQUISITECES!AH23</f>
        <v>3056.6999999999994</v>
      </c>
      <c r="E11" s="43">
        <f>HOYADA!AH23</f>
        <v>1798.58</v>
      </c>
      <c r="F11" s="43">
        <f>FARMASTOP!AH23</f>
        <v>1240.4000000000001</v>
      </c>
      <c r="G11" s="43">
        <f>BOCAS!AH23</f>
        <v>580.32999999999993</v>
      </c>
      <c r="H11" s="43">
        <f>LAGUNETICA!AH23</f>
        <v>4128.7599999999993</v>
      </c>
      <c r="I11" s="43">
        <f>SANANTONIO!AH23</f>
        <v>0</v>
      </c>
      <c r="J11" s="43">
        <f t="shared" si="0"/>
        <v>41473.660000000003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280.46000000000004</v>
      </c>
      <c r="C20" s="43">
        <f>MODELO!AH32</f>
        <v>30</v>
      </c>
      <c r="D20" s="43">
        <f>EXQUISITECES!AH32</f>
        <v>90</v>
      </c>
      <c r="E20" s="43">
        <f>HOYADA!AH32</f>
        <v>20.92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421.38000000000005</v>
      </c>
    </row>
    <row r="21" spans="1:10" x14ac:dyDescent="0.25">
      <c r="A21" s="46" t="s">
        <v>35</v>
      </c>
      <c r="B21" s="43">
        <f>AUTOMERCADO!AH33</f>
        <v>1242.4377999999999</v>
      </c>
      <c r="C21" s="43">
        <f>MODELO!AH33</f>
        <v>132.89999999999998</v>
      </c>
      <c r="D21" s="43">
        <f>EXQUISITECES!AH33</f>
        <v>398.69999999999993</v>
      </c>
      <c r="E21" s="43">
        <f>HOYADA!AH33</f>
        <v>92.675600000000003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1866.7133999999996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280.46000000000004</v>
      </c>
      <c r="C26" s="43">
        <f>MODELO!AH38</f>
        <v>30</v>
      </c>
      <c r="D26" s="43">
        <f>EXQUISITECES!AH38</f>
        <v>90</v>
      </c>
      <c r="E26" s="43">
        <f>HOYADA!AH38</f>
        <v>20.92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421.38000000000005</v>
      </c>
    </row>
    <row r="27" spans="1:10" x14ac:dyDescent="0.25">
      <c r="A27" s="48" t="s">
        <v>42</v>
      </c>
      <c r="B27" s="43">
        <f>AUTOMERCADO!AH39</f>
        <v>1242.4377999999999</v>
      </c>
      <c r="C27" s="43">
        <f>MODELO!AH39</f>
        <v>132.89999999999998</v>
      </c>
      <c r="D27" s="43">
        <f>EXQUISITECES!AH39</f>
        <v>398.69999999999993</v>
      </c>
      <c r="E27" s="43">
        <f>HOYADA!AH39</f>
        <v>92.675600000000003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1866.7133999999996</v>
      </c>
    </row>
    <row r="28" spans="1:10" x14ac:dyDescent="0.25">
      <c r="A28" s="46" t="s">
        <v>43</v>
      </c>
      <c r="B28" s="43">
        <f>AUTOMERCADO!AH40</f>
        <v>381.34999999999997</v>
      </c>
      <c r="C28" s="43">
        <f>MODELO!AH40</f>
        <v>30.54</v>
      </c>
      <c r="D28" s="43">
        <f>EXQUISITECES!AH40</f>
        <v>27.51</v>
      </c>
      <c r="E28" s="43">
        <f>HOYADA!AH40</f>
        <v>6.61</v>
      </c>
      <c r="F28" s="43">
        <f>FARMASTOP!AH40</f>
        <v>24.83</v>
      </c>
      <c r="G28" s="43">
        <f>BOCAS!AH40</f>
        <v>7.23</v>
      </c>
      <c r="H28" s="43">
        <f>LAGUNETICA!AH40</f>
        <v>0</v>
      </c>
      <c r="I28" s="43">
        <f>SANANTONIO!AH40</f>
        <v>0</v>
      </c>
      <c r="J28" s="43">
        <f t="shared" si="0"/>
        <v>478.07</v>
      </c>
    </row>
    <row r="29" spans="1:10" x14ac:dyDescent="0.25">
      <c r="A29" s="46" t="s">
        <v>44</v>
      </c>
      <c r="B29" s="43">
        <f>AUTOMERCADO!AH41</f>
        <v>1689.3805</v>
      </c>
      <c r="C29" s="43">
        <f>MODELO!AH41</f>
        <v>135.29220000000001</v>
      </c>
      <c r="D29" s="43">
        <f>EXQUISITECES!AH41</f>
        <v>121.8693</v>
      </c>
      <c r="E29" s="43">
        <f>HOYADA!AH41</f>
        <v>29.282299999999999</v>
      </c>
      <c r="F29" s="43">
        <f>FARMASTOP!AH41</f>
        <v>109.9969</v>
      </c>
      <c r="G29" s="43">
        <f>BOCAS!AH41</f>
        <v>32.0289</v>
      </c>
      <c r="H29" s="43">
        <f>LAGUNETICA!AH41</f>
        <v>0</v>
      </c>
      <c r="I29" s="43">
        <f>SANANTONIO!AH41</f>
        <v>0</v>
      </c>
      <c r="J29" s="43">
        <f t="shared" si="0"/>
        <v>2117.8501000000001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381.34999999999997</v>
      </c>
      <c r="C34" s="43">
        <f>MODELO!AH46</f>
        <v>30.54</v>
      </c>
      <c r="D34" s="43">
        <f>EXQUISITECES!AH46</f>
        <v>27.51</v>
      </c>
      <c r="E34" s="43">
        <f>HOYADA!AH46</f>
        <v>6.61</v>
      </c>
      <c r="F34" s="43">
        <f>FARMASTOP!AH46</f>
        <v>24.83</v>
      </c>
      <c r="G34" s="43">
        <f>BOCAS!AH46</f>
        <v>7.23</v>
      </c>
      <c r="H34" s="43">
        <f>LAGUNETICA!AH46</f>
        <v>0</v>
      </c>
      <c r="I34" s="43">
        <f>SANANTONIO!AH46</f>
        <v>0</v>
      </c>
      <c r="J34" s="43">
        <f t="shared" si="0"/>
        <v>478.07</v>
      </c>
    </row>
    <row r="35" spans="1:10" x14ac:dyDescent="0.25">
      <c r="A35" s="48" t="s">
        <v>48</v>
      </c>
      <c r="B35" s="43">
        <f>AUTOMERCADO!AH47</f>
        <v>1689.3805</v>
      </c>
      <c r="C35" s="43">
        <f>MODELO!AH47</f>
        <v>135.29220000000001</v>
      </c>
      <c r="D35" s="43">
        <f>EXQUISITECES!AH47</f>
        <v>121.8693</v>
      </c>
      <c r="E35" s="43">
        <f>HOYADA!AH47</f>
        <v>29.282299999999999</v>
      </c>
      <c r="F35" s="43">
        <f>FARMASTOP!AH47</f>
        <v>109.9969</v>
      </c>
      <c r="G35" s="43">
        <f>BOCAS!AH47</f>
        <v>32.0289</v>
      </c>
      <c r="H35" s="43">
        <f>LAGUNETICA!AH47</f>
        <v>0</v>
      </c>
      <c r="I35" s="43">
        <f>SANANTONIO!AH47</f>
        <v>0</v>
      </c>
      <c r="J35" s="43">
        <f t="shared" si="0"/>
        <v>2117.8501000000001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12375.930000000002</v>
      </c>
      <c r="C37" s="43">
        <f>MODELO!AH49</f>
        <v>7314.76</v>
      </c>
      <c r="D37" s="43">
        <f>EXQUISITECES!AH49</f>
        <v>2032.9999999999998</v>
      </c>
      <c r="E37" s="43">
        <f>HOYADA!AH49</f>
        <v>3062.26</v>
      </c>
      <c r="F37" s="43">
        <f>FARMASTOP!AH49</f>
        <v>562.49</v>
      </c>
      <c r="G37" s="43">
        <f>BOCAS!AH49</f>
        <v>771.61</v>
      </c>
      <c r="H37" s="43">
        <f>LAGUNETICA!AH49</f>
        <v>1797.26</v>
      </c>
      <c r="I37" s="43">
        <f>SANANTONIO!AH49</f>
        <v>0</v>
      </c>
      <c r="J37" s="43">
        <f t="shared" si="0"/>
        <v>27917.310000000005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299.2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299.2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1286.1399999999999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2743.2200000000003</v>
      </c>
      <c r="I40" s="43">
        <f>SANANTONIO!AH52</f>
        <v>0</v>
      </c>
      <c r="J40" s="43">
        <f t="shared" si="0"/>
        <v>4029.36</v>
      </c>
    </row>
    <row r="41" spans="1:10" x14ac:dyDescent="0.25">
      <c r="A41" s="74" t="s">
        <v>18</v>
      </c>
      <c r="B41" s="43">
        <f>AUTOMERCADO!AH53</f>
        <v>2918.6699999999996</v>
      </c>
      <c r="C41" s="43">
        <f>MODELO!AH53</f>
        <v>2686.92</v>
      </c>
      <c r="D41" s="43">
        <f>EXQUISITECES!AH53</f>
        <v>951.68999999999994</v>
      </c>
      <c r="E41" s="43">
        <f>HOYADA!AH53</f>
        <v>2480.7400000000002</v>
      </c>
      <c r="F41" s="43">
        <f>FARMASTOP!AH53</f>
        <v>76.08</v>
      </c>
      <c r="G41" s="43">
        <f>BOCAS!AH53</f>
        <v>187.75</v>
      </c>
      <c r="H41" s="43">
        <f>LAGUNETICA!AH53</f>
        <v>1303.8400000000001</v>
      </c>
      <c r="I41" s="43">
        <f>SANANTONIO!AH53</f>
        <v>0</v>
      </c>
      <c r="J41" s="43">
        <f t="shared" si="0"/>
        <v>10605.69</v>
      </c>
    </row>
    <row r="42" spans="1:10" x14ac:dyDescent="0.25">
      <c r="A42" s="74" t="s">
        <v>114</v>
      </c>
      <c r="B42" s="43">
        <f>AUTOMERCADO!AH54</f>
        <v>18.369999999999997</v>
      </c>
      <c r="C42" s="43">
        <f>MODELO!AH54</f>
        <v>59.36</v>
      </c>
      <c r="D42" s="43">
        <f>EXQUISITECES!AH54</f>
        <v>3.29</v>
      </c>
      <c r="E42" s="43">
        <f>HOYADA!AH54</f>
        <v>0</v>
      </c>
      <c r="F42" s="43">
        <f>FARMASTOP!AH54</f>
        <v>7.01</v>
      </c>
      <c r="G42" s="43">
        <f>BOCAS!AH54</f>
        <v>6.64</v>
      </c>
      <c r="H42" s="43">
        <f>LAGUNETICA!AH54</f>
        <v>0</v>
      </c>
      <c r="I42" s="43">
        <f>SANANTONIO!AH54</f>
        <v>0</v>
      </c>
      <c r="J42" s="43">
        <f t="shared" si="0"/>
        <v>94.67</v>
      </c>
    </row>
    <row r="43" spans="1:10" x14ac:dyDescent="0.25">
      <c r="A43" s="74" t="s">
        <v>52</v>
      </c>
      <c r="B43" s="43">
        <f>AUTOMERCADO!AH55</f>
        <v>837.9</v>
      </c>
      <c r="C43" s="43">
        <f>MODELO!AH55</f>
        <v>159.07</v>
      </c>
      <c r="D43" s="43">
        <f>EXQUISITECES!AH55</f>
        <v>18.260000000000002</v>
      </c>
      <c r="E43" s="43">
        <f>HOYADA!AH55</f>
        <v>11.88</v>
      </c>
      <c r="F43" s="43">
        <f>FARMASTOP!AH55</f>
        <v>94.83</v>
      </c>
      <c r="G43" s="43">
        <f>BOCAS!AH55</f>
        <v>80.3</v>
      </c>
      <c r="H43" s="43">
        <f>LAGUNETICA!AH55</f>
        <v>50.209999999999994</v>
      </c>
      <c r="I43" s="43">
        <f>SANANTONIO!AH55</f>
        <v>0</v>
      </c>
      <c r="J43" s="43">
        <f t="shared" si="0"/>
        <v>1252.45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17.53</v>
      </c>
      <c r="I45" s="43">
        <f>SANANTONIO!AH57</f>
        <v>0</v>
      </c>
      <c r="J45" s="43">
        <f t="shared" si="0"/>
        <v>17.53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144.25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144.25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40902.868299999995</v>
      </c>
      <c r="C52" s="75">
        <f>MODELO!AH64</f>
        <v>21547.752200000003</v>
      </c>
      <c r="D52" s="75">
        <f>EXQUISITECES!AH64</f>
        <v>6665.5092999999988</v>
      </c>
      <c r="E52" s="75">
        <f>HOYADA!AH64</f>
        <v>8553.4179000000004</v>
      </c>
      <c r="F52" s="75">
        <f>FARMASTOP!AH64</f>
        <v>2282.6569</v>
      </c>
      <c r="G52" s="75">
        <f>BOCAS!AH64</f>
        <v>1681.1588999999999</v>
      </c>
      <c r="H52" s="75">
        <f>LAGUNETICA!AH64</f>
        <v>10625.219999999998</v>
      </c>
      <c r="I52" s="75">
        <f>SANANTONIO!AH64</f>
        <v>0</v>
      </c>
      <c r="J52" s="75">
        <f t="shared" si="0"/>
        <v>92258.583499999993</v>
      </c>
    </row>
    <row r="53" spans="1:10" x14ac:dyDescent="0.25">
      <c r="A53" s="56" t="s">
        <v>3</v>
      </c>
      <c r="B53" s="43">
        <f>B2</f>
        <v>40560.050000000003</v>
      </c>
      <c r="C53" s="43">
        <f t="shared" ref="C53:I53" si="1">C2</f>
        <v>21336.920000000002</v>
      </c>
      <c r="D53" s="43">
        <f t="shared" si="1"/>
        <v>6606.6100000000006</v>
      </c>
      <c r="E53" s="43">
        <f t="shared" si="1"/>
        <v>8548.8700000000008</v>
      </c>
      <c r="F53" s="43">
        <f t="shared" si="1"/>
        <v>2261.1999999999998</v>
      </c>
      <c r="G53" s="43">
        <f t="shared" si="1"/>
        <v>1677.16</v>
      </c>
      <c r="H53" s="43">
        <f t="shared" si="1"/>
        <v>10587.91</v>
      </c>
      <c r="I53" s="43">
        <f t="shared" si="1"/>
        <v>0</v>
      </c>
      <c r="J53" s="43">
        <f>J2</f>
        <v>91578.72</v>
      </c>
    </row>
    <row r="54" spans="1:10" x14ac:dyDescent="0.25">
      <c r="A54" s="58" t="s">
        <v>95</v>
      </c>
      <c r="B54" s="43">
        <f>+B52-B53</f>
        <v>342.81829999999172</v>
      </c>
      <c r="C54" s="43">
        <f t="shared" ref="C54:I54" si="2">+C52-C53</f>
        <v>210.83220000000074</v>
      </c>
      <c r="D54" s="43">
        <f t="shared" si="2"/>
        <v>58.89929999999822</v>
      </c>
      <c r="E54" s="43">
        <f t="shared" si="2"/>
        <v>4.5478999999995722</v>
      </c>
      <c r="F54" s="43">
        <f t="shared" si="2"/>
        <v>21.456900000000132</v>
      </c>
      <c r="G54" s="43">
        <f t="shared" si="2"/>
        <v>3.9988999999998214</v>
      </c>
      <c r="H54" s="43">
        <f t="shared" si="2"/>
        <v>37.309999999997672</v>
      </c>
      <c r="I54" s="43">
        <f t="shared" si="2"/>
        <v>0</v>
      </c>
      <c r="J54" s="43">
        <f>+J52-J53</f>
        <v>679.8634999999922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E60" sqref="E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58</v>
      </c>
      <c r="E11" s="5" t="s">
        <v>59</v>
      </c>
      <c r="F11" s="5" t="s">
        <v>60</v>
      </c>
      <c r="G11" s="5" t="s">
        <v>62</v>
      </c>
      <c r="H11" s="5" t="s">
        <v>63</v>
      </c>
      <c r="I11" s="5" t="s">
        <v>64</v>
      </c>
      <c r="J11" s="5" t="s">
        <v>65</v>
      </c>
      <c r="K11" s="5" t="s">
        <v>66</v>
      </c>
      <c r="L11" s="5" t="s">
        <v>67</v>
      </c>
      <c r="M11" s="5" t="s">
        <v>68</v>
      </c>
      <c r="N11" s="5" t="s">
        <v>70</v>
      </c>
      <c r="O11" s="5" t="s">
        <v>72</v>
      </c>
      <c r="P11" s="5" t="s">
        <v>76</v>
      </c>
      <c r="Q11" s="5" t="s">
        <v>79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2414.8200000000002</v>
      </c>
      <c r="C12" s="26">
        <v>2645.33</v>
      </c>
      <c r="D12" s="26">
        <v>3421.32</v>
      </c>
      <c r="E12" s="26">
        <v>3383.81</v>
      </c>
      <c r="F12" s="26">
        <v>2390.5700000000002</v>
      </c>
      <c r="G12" s="26">
        <v>3405.51</v>
      </c>
      <c r="H12" s="26">
        <v>1770.56</v>
      </c>
      <c r="I12" s="26">
        <v>3501.69</v>
      </c>
      <c r="J12" s="26">
        <v>3808.86</v>
      </c>
      <c r="K12" s="26">
        <v>4245.75</v>
      </c>
      <c r="L12" s="26">
        <v>3044.18</v>
      </c>
      <c r="M12" s="26">
        <v>2622.84</v>
      </c>
      <c r="N12" s="26">
        <v>623.59</v>
      </c>
      <c r="O12" s="26">
        <v>264.54000000000002</v>
      </c>
      <c r="P12" s="26">
        <v>696.71</v>
      </c>
      <c r="Q12" s="26">
        <v>622.78</v>
      </c>
      <c r="R12" s="26">
        <v>1697.19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40560.050000000003</v>
      </c>
      <c r="AI12" s="26">
        <v>40559.93</v>
      </c>
      <c r="AJ12" s="69">
        <f>+AI12-AH12</f>
        <v>-0.12000000000261934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15.5</v>
      </c>
      <c r="D15" s="23"/>
      <c r="E15" s="23">
        <v>13</v>
      </c>
      <c r="F15" s="23"/>
      <c r="G15" s="23">
        <v>52.5</v>
      </c>
      <c r="H15" s="23"/>
      <c r="I15" s="23">
        <v>69.7</v>
      </c>
      <c r="J15" s="23"/>
      <c r="K15" s="23"/>
      <c r="L15" s="23"/>
      <c r="M15" s="23">
        <v>28</v>
      </c>
      <c r="N15" s="23"/>
      <c r="O15" s="23"/>
      <c r="P15" s="23"/>
      <c r="Q15" s="23">
        <v>51.7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230.39999999999998</v>
      </c>
    </row>
    <row r="16" spans="1:36" s="32" customFormat="1" x14ac:dyDescent="0.25">
      <c r="A16" s="30" t="s">
        <v>20</v>
      </c>
      <c r="B16" s="31">
        <v>290</v>
      </c>
      <c r="C16" s="31">
        <v>184</v>
      </c>
      <c r="D16" s="31">
        <v>402</v>
      </c>
      <c r="E16" s="31">
        <v>467</v>
      </c>
      <c r="F16" s="31">
        <v>159</v>
      </c>
      <c r="G16" s="31">
        <v>436</v>
      </c>
      <c r="H16" s="31">
        <v>182</v>
      </c>
      <c r="I16" s="31">
        <v>565</v>
      </c>
      <c r="J16" s="31">
        <v>459</v>
      </c>
      <c r="K16" s="31">
        <v>497</v>
      </c>
      <c r="L16" s="31">
        <v>476</v>
      </c>
      <c r="M16" s="31">
        <v>326</v>
      </c>
      <c r="N16" s="31">
        <v>30</v>
      </c>
      <c r="O16" s="31">
        <v>11</v>
      </c>
      <c r="P16" s="31">
        <v>72</v>
      </c>
      <c r="Q16" s="31">
        <v>51</v>
      </c>
      <c r="R16" s="31">
        <v>199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4806</v>
      </c>
      <c r="AJ16" s="70"/>
    </row>
    <row r="17" spans="1:36" s="47" customFormat="1" x14ac:dyDescent="0.25">
      <c r="A17" s="46" t="s">
        <v>27</v>
      </c>
      <c r="B17" s="22">
        <f>B16*$B$8</f>
        <v>1284.6999999999998</v>
      </c>
      <c r="C17" s="22">
        <f>C16*$B$8</f>
        <v>815.11999999999989</v>
      </c>
      <c r="D17" s="22">
        <f t="shared" ref="D17:L17" si="2">D16*$B$8</f>
        <v>1780.86</v>
      </c>
      <c r="E17" s="22">
        <f t="shared" si="2"/>
        <v>2068.81</v>
      </c>
      <c r="F17" s="22">
        <f t="shared" si="2"/>
        <v>704.37</v>
      </c>
      <c r="G17" s="22">
        <f t="shared" si="2"/>
        <v>1931.4799999999998</v>
      </c>
      <c r="H17" s="22">
        <f t="shared" si="2"/>
        <v>806.26</v>
      </c>
      <c r="I17" s="22">
        <f t="shared" si="2"/>
        <v>2502.9499999999998</v>
      </c>
      <c r="J17" s="22">
        <f t="shared" si="2"/>
        <v>2033.37</v>
      </c>
      <c r="K17" s="22">
        <f t="shared" si="2"/>
        <v>2201.71</v>
      </c>
      <c r="L17" s="22">
        <f t="shared" si="2"/>
        <v>2108.6799999999998</v>
      </c>
      <c r="M17" s="22">
        <f t="shared" ref="M17:R17" si="3">M16*$B$8</f>
        <v>1444.1799999999998</v>
      </c>
      <c r="N17" s="22">
        <f t="shared" si="3"/>
        <v>132.89999999999998</v>
      </c>
      <c r="O17" s="22">
        <f t="shared" si="3"/>
        <v>48.73</v>
      </c>
      <c r="P17" s="22">
        <f t="shared" si="3"/>
        <v>318.95999999999998</v>
      </c>
      <c r="Q17" s="22">
        <f t="shared" si="3"/>
        <v>225.92999999999998</v>
      </c>
      <c r="R17" s="22">
        <f t="shared" si="3"/>
        <v>881.56999999999994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21290.579999999998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290</v>
      </c>
      <c r="C22" s="20">
        <f t="shared" ref="C22:L22" si="11">+C16+C18+C20</f>
        <v>184</v>
      </c>
      <c r="D22" s="20">
        <f t="shared" si="11"/>
        <v>402</v>
      </c>
      <c r="E22" s="20">
        <f t="shared" si="11"/>
        <v>467</v>
      </c>
      <c r="F22" s="20">
        <f t="shared" si="11"/>
        <v>159</v>
      </c>
      <c r="G22" s="20">
        <f t="shared" si="11"/>
        <v>436</v>
      </c>
      <c r="H22" s="20">
        <f t="shared" si="11"/>
        <v>182</v>
      </c>
      <c r="I22" s="20">
        <f t="shared" si="11"/>
        <v>565</v>
      </c>
      <c r="J22" s="20">
        <f t="shared" si="11"/>
        <v>459</v>
      </c>
      <c r="K22" s="20">
        <f t="shared" si="11"/>
        <v>497</v>
      </c>
      <c r="L22" s="20">
        <f t="shared" si="11"/>
        <v>476</v>
      </c>
      <c r="M22" s="20">
        <f t="shared" ref="M22:S22" si="12">+M16+M18+M20</f>
        <v>326</v>
      </c>
      <c r="N22" s="20">
        <f t="shared" si="12"/>
        <v>30</v>
      </c>
      <c r="O22" s="20">
        <f t="shared" si="12"/>
        <v>11</v>
      </c>
      <c r="P22" s="20">
        <f t="shared" si="12"/>
        <v>72</v>
      </c>
      <c r="Q22" s="20">
        <f t="shared" si="12"/>
        <v>51</v>
      </c>
      <c r="R22" s="20">
        <f t="shared" si="12"/>
        <v>199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4806</v>
      </c>
    </row>
    <row r="23" spans="1:36" s="47" customFormat="1" x14ac:dyDescent="0.25">
      <c r="A23" s="48" t="s">
        <v>26</v>
      </c>
      <c r="B23" s="19">
        <f>+B17+B19+B21</f>
        <v>1284.6999999999998</v>
      </c>
      <c r="C23" s="19">
        <f t="shared" ref="C23:L23" si="14">+C17+C19+C21</f>
        <v>815.11999999999989</v>
      </c>
      <c r="D23" s="19">
        <f t="shared" si="14"/>
        <v>1780.86</v>
      </c>
      <c r="E23" s="19">
        <f t="shared" si="14"/>
        <v>2068.81</v>
      </c>
      <c r="F23" s="19">
        <f t="shared" si="14"/>
        <v>704.37</v>
      </c>
      <c r="G23" s="19">
        <f t="shared" si="14"/>
        <v>1931.4799999999998</v>
      </c>
      <c r="H23" s="19">
        <f t="shared" si="14"/>
        <v>806.26</v>
      </c>
      <c r="I23" s="19">
        <f t="shared" si="14"/>
        <v>2502.9499999999998</v>
      </c>
      <c r="J23" s="19">
        <f t="shared" si="14"/>
        <v>2033.37</v>
      </c>
      <c r="K23" s="19">
        <f t="shared" si="14"/>
        <v>2201.71</v>
      </c>
      <c r="L23" s="19">
        <f t="shared" si="14"/>
        <v>2108.6799999999998</v>
      </c>
      <c r="M23" s="19">
        <f t="shared" ref="M23:S23" si="15">+M17+M19+M21</f>
        <v>1444.1799999999998</v>
      </c>
      <c r="N23" s="19">
        <f t="shared" si="15"/>
        <v>132.89999999999998</v>
      </c>
      <c r="O23" s="19">
        <f t="shared" si="15"/>
        <v>48.73</v>
      </c>
      <c r="P23" s="19">
        <f t="shared" si="15"/>
        <v>318.95999999999998</v>
      </c>
      <c r="Q23" s="19">
        <f t="shared" si="15"/>
        <v>225.92999999999998</v>
      </c>
      <c r="R23" s="19">
        <f t="shared" si="15"/>
        <v>881.56999999999994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21290.579999999998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67.92</v>
      </c>
      <c r="D32" s="36">
        <v>88.43</v>
      </c>
      <c r="E32" s="36"/>
      <c r="F32" s="36"/>
      <c r="G32" s="36">
        <v>43.97</v>
      </c>
      <c r="H32" s="36">
        <v>80.14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280.46000000000004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300.88560000000001</v>
      </c>
      <c r="D33" s="22">
        <f t="shared" si="30"/>
        <v>391.74490000000003</v>
      </c>
      <c r="E33" s="22">
        <f t="shared" si="30"/>
        <v>0</v>
      </c>
      <c r="F33" s="22">
        <f t="shared" si="30"/>
        <v>0</v>
      </c>
      <c r="G33" s="22">
        <f t="shared" si="30"/>
        <v>194.78709999999998</v>
      </c>
      <c r="H33" s="22">
        <f t="shared" si="30"/>
        <v>355.02019999999999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1242.4377999999999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67.92</v>
      </c>
      <c r="D38" s="20">
        <f t="shared" si="39"/>
        <v>88.43</v>
      </c>
      <c r="E38" s="20">
        <f t="shared" si="39"/>
        <v>0</v>
      </c>
      <c r="F38" s="20">
        <f t="shared" si="39"/>
        <v>0</v>
      </c>
      <c r="G38" s="20">
        <f t="shared" si="39"/>
        <v>43.97</v>
      </c>
      <c r="H38" s="20">
        <f t="shared" si="39"/>
        <v>80.14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280.46000000000004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300.88560000000001</v>
      </c>
      <c r="D39" s="19">
        <f t="shared" si="42"/>
        <v>391.74490000000003</v>
      </c>
      <c r="E39" s="19">
        <f t="shared" si="42"/>
        <v>0</v>
      </c>
      <c r="F39" s="19">
        <f t="shared" si="42"/>
        <v>0</v>
      </c>
      <c r="G39" s="19">
        <f t="shared" si="42"/>
        <v>194.78709999999998</v>
      </c>
      <c r="H39" s="19">
        <f t="shared" si="42"/>
        <v>355.02019999999999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1242.4377999999999</v>
      </c>
    </row>
    <row r="40" spans="1:34" x14ac:dyDescent="0.25">
      <c r="A40" s="13" t="s">
        <v>43</v>
      </c>
      <c r="B40" s="36">
        <v>20.86</v>
      </c>
      <c r="C40" s="36">
        <v>143.22999999999999</v>
      </c>
      <c r="D40" s="36"/>
      <c r="E40" s="36">
        <v>41.87</v>
      </c>
      <c r="F40" s="36"/>
      <c r="G40" s="36"/>
      <c r="H40" s="36"/>
      <c r="I40" s="36"/>
      <c r="J40" s="36">
        <v>64.89</v>
      </c>
      <c r="K40" s="36"/>
      <c r="L40" s="36">
        <v>13.66</v>
      </c>
      <c r="M40" s="36"/>
      <c r="N40" s="36">
        <v>50.78</v>
      </c>
      <c r="O40" s="36">
        <v>40.200000000000003</v>
      </c>
      <c r="P40" s="36"/>
      <c r="Q40" s="36">
        <v>5.86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381.34999999999997</v>
      </c>
    </row>
    <row r="41" spans="1:34" s="47" customFormat="1" x14ac:dyDescent="0.25">
      <c r="A41" s="46" t="s">
        <v>44</v>
      </c>
      <c r="B41" s="22">
        <f>B40*$B$8</f>
        <v>92.40979999999999</v>
      </c>
      <c r="C41" s="22">
        <f t="shared" ref="C41:L41" si="45">C40*$B$8</f>
        <v>634.50889999999993</v>
      </c>
      <c r="D41" s="22">
        <f t="shared" si="45"/>
        <v>0</v>
      </c>
      <c r="E41" s="22">
        <f t="shared" si="45"/>
        <v>185.48409999999998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287.46269999999998</v>
      </c>
      <c r="K41" s="22">
        <f t="shared" si="45"/>
        <v>0</v>
      </c>
      <c r="L41" s="22">
        <f t="shared" si="45"/>
        <v>60.513799999999996</v>
      </c>
      <c r="M41" s="22">
        <f t="shared" ref="M41:R41" si="46">M40*$B$8</f>
        <v>0</v>
      </c>
      <c r="N41" s="22">
        <f t="shared" si="46"/>
        <v>224.9554</v>
      </c>
      <c r="O41" s="22">
        <f t="shared" si="46"/>
        <v>178.08600000000001</v>
      </c>
      <c r="P41" s="22">
        <f t="shared" si="46"/>
        <v>0</v>
      </c>
      <c r="Q41" s="22">
        <f t="shared" si="46"/>
        <v>25.959800000000001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1689.3805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20.86</v>
      </c>
      <c r="C46" s="20">
        <f t="shared" ref="C46:L46" si="54">+C40+C42+C44</f>
        <v>143.22999999999999</v>
      </c>
      <c r="D46" s="20">
        <f t="shared" si="54"/>
        <v>0</v>
      </c>
      <c r="E46" s="20">
        <f t="shared" si="54"/>
        <v>41.87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64.89</v>
      </c>
      <c r="K46" s="20">
        <f t="shared" si="54"/>
        <v>0</v>
      </c>
      <c r="L46" s="20">
        <f t="shared" si="54"/>
        <v>13.66</v>
      </c>
      <c r="M46" s="20">
        <f t="shared" ref="M46:S46" si="55">+M40+M42+M44</f>
        <v>0</v>
      </c>
      <c r="N46" s="20">
        <f t="shared" si="55"/>
        <v>50.78</v>
      </c>
      <c r="O46" s="20">
        <f t="shared" si="55"/>
        <v>40.200000000000003</v>
      </c>
      <c r="P46" s="20">
        <f t="shared" si="55"/>
        <v>0</v>
      </c>
      <c r="Q46" s="20">
        <f t="shared" si="55"/>
        <v>5.86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381.34999999999997</v>
      </c>
    </row>
    <row r="47" spans="1:34" s="47" customFormat="1" x14ac:dyDescent="0.25">
      <c r="A47" s="48" t="s">
        <v>48</v>
      </c>
      <c r="B47" s="19">
        <f>+B41+B43+B45</f>
        <v>92.40979999999999</v>
      </c>
      <c r="C47" s="19">
        <f t="shared" ref="C47:L47" si="57">+C41+C43+C45</f>
        <v>634.50889999999993</v>
      </c>
      <c r="D47" s="19">
        <f t="shared" si="57"/>
        <v>0</v>
      </c>
      <c r="E47" s="19">
        <f t="shared" si="57"/>
        <v>185.48409999999998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287.46269999999998</v>
      </c>
      <c r="K47" s="19">
        <f t="shared" si="57"/>
        <v>0</v>
      </c>
      <c r="L47" s="19">
        <f t="shared" si="57"/>
        <v>60.513799999999996</v>
      </c>
      <c r="M47" s="19">
        <f t="shared" ref="M47:S47" si="58">+M41+M43+M45</f>
        <v>0</v>
      </c>
      <c r="N47" s="19">
        <f t="shared" si="58"/>
        <v>224.9554</v>
      </c>
      <c r="O47" s="19">
        <f t="shared" si="58"/>
        <v>178.08600000000001</v>
      </c>
      <c r="P47" s="19">
        <f t="shared" si="58"/>
        <v>0</v>
      </c>
      <c r="Q47" s="19">
        <f t="shared" si="58"/>
        <v>25.959800000000001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1689.3805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432.4</v>
      </c>
      <c r="C49" s="44">
        <v>520.91</v>
      </c>
      <c r="D49" s="44">
        <v>766.02</v>
      </c>
      <c r="E49" s="44">
        <v>856.36</v>
      </c>
      <c r="F49" s="44">
        <v>1076.3699999999999</v>
      </c>
      <c r="G49" s="44">
        <v>1187.1600000000001</v>
      </c>
      <c r="H49" s="44">
        <v>647.83000000000004</v>
      </c>
      <c r="I49" s="44">
        <v>897.97</v>
      </c>
      <c r="J49" s="44">
        <v>1308.32</v>
      </c>
      <c r="K49" s="44">
        <v>1699.43</v>
      </c>
      <c r="L49" s="44">
        <v>644.05999999999995</v>
      </c>
      <c r="M49" s="45">
        <v>857.64</v>
      </c>
      <c r="N49" s="45">
        <v>266.7</v>
      </c>
      <c r="O49" s="45">
        <v>38.53</v>
      </c>
      <c r="P49" s="45">
        <v>340.53</v>
      </c>
      <c r="Q49" s="45"/>
      <c r="R49" s="45">
        <v>835.7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12375.930000000002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>
        <v>299.2</v>
      </c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299.2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171.94</v>
      </c>
      <c r="C53" s="44">
        <v>357.56</v>
      </c>
      <c r="D53" s="44">
        <v>569.63</v>
      </c>
      <c r="E53" s="44">
        <v>260.57</v>
      </c>
      <c r="F53" s="44">
        <v>464.74</v>
      </c>
      <c r="G53" s="44"/>
      <c r="H53" s="44"/>
      <c r="I53" s="44"/>
      <c r="J53" s="44">
        <v>227.7</v>
      </c>
      <c r="K53" s="44">
        <v>309.98</v>
      </c>
      <c r="L53" s="44">
        <v>284.79000000000002</v>
      </c>
      <c r="M53" s="45">
        <v>250.06</v>
      </c>
      <c r="N53" s="45"/>
      <c r="O53" s="45"/>
      <c r="P53" s="45"/>
      <c r="Q53" s="45">
        <v>21.7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2918.6699999999996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4</v>
      </c>
      <c r="G54" s="44"/>
      <c r="H54" s="44"/>
      <c r="I54" s="44"/>
      <c r="J54" s="44"/>
      <c r="K54" s="44"/>
      <c r="L54" s="44"/>
      <c r="M54" s="45">
        <v>14.37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18.369999999999997</v>
      </c>
    </row>
    <row r="55" spans="1:34" x14ac:dyDescent="0.25">
      <c r="A55" s="17" t="s">
        <v>52</v>
      </c>
      <c r="B55" s="44">
        <v>455.2</v>
      </c>
      <c r="C55" s="44"/>
      <c r="D55" s="44">
        <v>17.760000000000002</v>
      </c>
      <c r="E55" s="44"/>
      <c r="F55" s="44">
        <v>151.72</v>
      </c>
      <c r="G55" s="44">
        <v>47.87</v>
      </c>
      <c r="H55" s="44"/>
      <c r="I55" s="44">
        <v>30</v>
      </c>
      <c r="J55" s="44"/>
      <c r="K55" s="44">
        <v>67.58</v>
      </c>
      <c r="L55" s="44"/>
      <c r="M55" s="45">
        <v>29.37</v>
      </c>
      <c r="N55" s="45"/>
      <c r="O55" s="45"/>
      <c r="P55" s="45">
        <v>38.4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837.9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2436.6497999999997</v>
      </c>
      <c r="C64" s="53">
        <f t="shared" ref="C64:AG64" si="61">+C15+C23+C31+C39+C47+C48+C49+C50+C51+C52+C53+C54+C55+C56+C57+C58+C59+C60+C61+C62+C63</f>
        <v>2644.4844999999996</v>
      </c>
      <c r="D64" s="53">
        <f t="shared" si="61"/>
        <v>3526.0149000000001</v>
      </c>
      <c r="E64" s="53">
        <f t="shared" si="61"/>
        <v>3384.2241000000004</v>
      </c>
      <c r="F64" s="53">
        <f t="shared" si="61"/>
        <v>2401.1999999999994</v>
      </c>
      <c r="G64" s="53">
        <f t="shared" si="61"/>
        <v>3413.7970999999998</v>
      </c>
      <c r="H64" s="53">
        <f t="shared" si="61"/>
        <v>1809.1102000000001</v>
      </c>
      <c r="I64" s="53">
        <f t="shared" si="61"/>
        <v>3500.62</v>
      </c>
      <c r="J64" s="53">
        <f t="shared" si="61"/>
        <v>3856.8526999999995</v>
      </c>
      <c r="K64" s="53">
        <f t="shared" si="61"/>
        <v>4278.7000000000007</v>
      </c>
      <c r="L64" s="53">
        <f t="shared" si="61"/>
        <v>3098.0437999999999</v>
      </c>
      <c r="M64" s="53">
        <f t="shared" si="61"/>
        <v>2623.6199999999994</v>
      </c>
      <c r="N64" s="53">
        <f t="shared" si="61"/>
        <v>624.55539999999996</v>
      </c>
      <c r="O64" s="53">
        <f t="shared" si="61"/>
        <v>265.346</v>
      </c>
      <c r="P64" s="53">
        <f t="shared" si="61"/>
        <v>697.89</v>
      </c>
      <c r="Q64" s="53">
        <f t="shared" si="61"/>
        <v>624.48980000000006</v>
      </c>
      <c r="R64" s="53">
        <f t="shared" si="61"/>
        <v>1717.27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40902.868299999995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3 N</v>
      </c>
      <c r="E66" s="55" t="str">
        <f t="shared" si="62"/>
        <v>CAJA 4 D</v>
      </c>
      <c r="F66" s="55" t="str">
        <f t="shared" si="62"/>
        <v>CAJA 4 N</v>
      </c>
      <c r="G66" s="55" t="str">
        <f t="shared" si="62"/>
        <v>CAJA 5 N</v>
      </c>
      <c r="H66" s="55" t="str">
        <f t="shared" si="62"/>
        <v>CAJA 6 D</v>
      </c>
      <c r="I66" s="55" t="str">
        <f t="shared" si="62"/>
        <v>CAJA 6 N</v>
      </c>
      <c r="J66" s="55" t="str">
        <f t="shared" si="62"/>
        <v>CAJA 7 D</v>
      </c>
      <c r="K66" s="55" t="str">
        <f t="shared" si="62"/>
        <v>CAJA 7 N</v>
      </c>
      <c r="L66" s="55" t="str">
        <f t="shared" si="62"/>
        <v>CAJA 8 D</v>
      </c>
      <c r="M66" s="55" t="str">
        <f t="shared" si="62"/>
        <v>CAJA 8 N</v>
      </c>
      <c r="N66" s="55" t="str">
        <f t="shared" si="62"/>
        <v>CAJA 9 N</v>
      </c>
      <c r="O66" s="55" t="str">
        <f t="shared" si="62"/>
        <v>CAJA 10 N</v>
      </c>
      <c r="P66" s="55" t="str">
        <f t="shared" si="62"/>
        <v>CAJA 12 N</v>
      </c>
      <c r="Q66" s="55" t="str">
        <f t="shared" si="62"/>
        <v>CAJA 14 D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2414.8200000000002</v>
      </c>
      <c r="C67" s="57">
        <f t="shared" ref="C67:L67" si="63">C12</f>
        <v>2645.33</v>
      </c>
      <c r="D67" s="57">
        <f t="shared" si="63"/>
        <v>3421.32</v>
      </c>
      <c r="E67" s="57">
        <f t="shared" si="63"/>
        <v>3383.81</v>
      </c>
      <c r="F67" s="57">
        <f t="shared" si="63"/>
        <v>2390.5700000000002</v>
      </c>
      <c r="G67" s="57">
        <f t="shared" si="63"/>
        <v>3405.51</v>
      </c>
      <c r="H67" s="57">
        <f t="shared" si="63"/>
        <v>1770.56</v>
      </c>
      <c r="I67" s="57">
        <f t="shared" si="63"/>
        <v>3501.69</v>
      </c>
      <c r="J67" s="57">
        <f t="shared" si="63"/>
        <v>3808.86</v>
      </c>
      <c r="K67" s="57">
        <f t="shared" si="63"/>
        <v>4245.75</v>
      </c>
      <c r="L67" s="57">
        <f t="shared" si="63"/>
        <v>3044.18</v>
      </c>
      <c r="M67" s="57">
        <f t="shared" ref="M67:AG67" si="64">M12</f>
        <v>2622.84</v>
      </c>
      <c r="N67" s="57">
        <f t="shared" si="64"/>
        <v>623.59</v>
      </c>
      <c r="O67" s="57">
        <f t="shared" si="64"/>
        <v>264.54000000000002</v>
      </c>
      <c r="P67" s="57">
        <f t="shared" si="64"/>
        <v>696.71</v>
      </c>
      <c r="Q67" s="57">
        <f t="shared" si="64"/>
        <v>622.78</v>
      </c>
      <c r="R67" s="57">
        <f t="shared" si="64"/>
        <v>1697.19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40560.050000000003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2414.8200000000002</v>
      </c>
      <c r="C69" s="59">
        <f t="shared" ref="C69:L69" si="67">+C67+C68</f>
        <v>2645.33</v>
      </c>
      <c r="D69" s="59">
        <f t="shared" si="67"/>
        <v>3421.32</v>
      </c>
      <c r="E69" s="59">
        <f t="shared" si="67"/>
        <v>3383.81</v>
      </c>
      <c r="F69" s="59">
        <f t="shared" si="67"/>
        <v>2390.5700000000002</v>
      </c>
      <c r="G69" s="59">
        <f t="shared" si="67"/>
        <v>3405.51</v>
      </c>
      <c r="H69" s="59">
        <f t="shared" si="67"/>
        <v>1770.56</v>
      </c>
      <c r="I69" s="59">
        <f t="shared" si="67"/>
        <v>3501.69</v>
      </c>
      <c r="J69" s="59">
        <f t="shared" si="67"/>
        <v>3808.86</v>
      </c>
      <c r="K69" s="59">
        <f t="shared" si="67"/>
        <v>4245.75</v>
      </c>
      <c r="L69" s="59">
        <f t="shared" si="67"/>
        <v>3044.18</v>
      </c>
      <c r="M69" s="59">
        <f t="shared" ref="M69:AG69" si="68">+M67+M68</f>
        <v>2622.84</v>
      </c>
      <c r="N69" s="59">
        <f t="shared" si="68"/>
        <v>623.59</v>
      </c>
      <c r="O69" s="59">
        <f t="shared" si="68"/>
        <v>264.54000000000002</v>
      </c>
      <c r="P69" s="59">
        <f t="shared" si="68"/>
        <v>696.71</v>
      </c>
      <c r="Q69" s="59">
        <f t="shared" si="68"/>
        <v>622.78</v>
      </c>
      <c r="R69" s="59">
        <f t="shared" si="68"/>
        <v>1697.19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40560.050000000003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21.829799999999523</v>
      </c>
      <c r="C70" s="57">
        <f t="shared" si="69"/>
        <v>-0.84550000000035652</v>
      </c>
      <c r="D70" s="57">
        <f t="shared" si="69"/>
        <v>104.69489999999996</v>
      </c>
      <c r="E70" s="57">
        <f t="shared" si="69"/>
        <v>0.41410000000041691</v>
      </c>
      <c r="F70" s="57">
        <f t="shared" si="69"/>
        <v>10.6299999999992</v>
      </c>
      <c r="G70" s="57">
        <f t="shared" si="69"/>
        <v>8.2870999999995547</v>
      </c>
      <c r="H70" s="57">
        <f t="shared" si="69"/>
        <v>38.550200000000132</v>
      </c>
      <c r="I70" s="57">
        <f t="shared" si="69"/>
        <v>-1.0700000000001637</v>
      </c>
      <c r="J70" s="57">
        <f t="shared" si="69"/>
        <v>47.992699999999331</v>
      </c>
      <c r="K70" s="57">
        <f t="shared" si="69"/>
        <v>32.950000000000728</v>
      </c>
      <c r="L70" s="57">
        <f t="shared" si="69"/>
        <v>53.863800000000083</v>
      </c>
      <c r="M70" s="57">
        <f t="shared" ref="M70:AG70" si="70">+M64-M69</f>
        <v>0.77999999999929059</v>
      </c>
      <c r="N70" s="57">
        <f t="shared" si="70"/>
        <v>0.96539999999993142</v>
      </c>
      <c r="O70" s="57">
        <f t="shared" si="70"/>
        <v>0.80599999999998317</v>
      </c>
      <c r="P70" s="57">
        <f t="shared" si="70"/>
        <v>1.17999999999995</v>
      </c>
      <c r="Q70" s="57">
        <f t="shared" si="70"/>
        <v>1.7098000000000866</v>
      </c>
      <c r="R70" s="57">
        <f t="shared" si="70"/>
        <v>20.079999999999927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342.81829999999758</v>
      </c>
    </row>
    <row r="71" spans="1:34" ht="101.25" customHeight="1" x14ac:dyDescent="0.25">
      <c r="A71" s="77" t="s">
        <v>96</v>
      </c>
      <c r="B71" s="14" t="s">
        <v>131</v>
      </c>
      <c r="C71" s="14"/>
      <c r="D71" s="14" t="s">
        <v>132</v>
      </c>
      <c r="E71" s="14"/>
      <c r="F71" s="14" t="s">
        <v>133</v>
      </c>
      <c r="G71" s="14"/>
      <c r="H71" s="14" t="s">
        <v>134</v>
      </c>
      <c r="I71" s="14"/>
      <c r="J71" s="14" t="s">
        <v>135</v>
      </c>
      <c r="K71" s="14" t="s">
        <v>136</v>
      </c>
      <c r="L71" s="14" t="s">
        <v>137</v>
      </c>
      <c r="M71" s="29"/>
      <c r="N71" s="29" t="s">
        <v>126</v>
      </c>
      <c r="O71" s="29" t="s">
        <v>138</v>
      </c>
      <c r="P71" s="29" t="s">
        <v>126</v>
      </c>
      <c r="Q71" s="29"/>
      <c r="R71" s="29" t="s">
        <v>131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63</v>
      </c>
      <c r="J11" s="5" t="s">
        <v>64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1096.22</v>
      </c>
      <c r="C12" s="26">
        <v>3903.23</v>
      </c>
      <c r="D12" s="26">
        <v>576.62</v>
      </c>
      <c r="E12" s="26">
        <v>3130.84</v>
      </c>
      <c r="F12" s="26">
        <v>1122.79</v>
      </c>
      <c r="G12" s="26">
        <v>3211.7</v>
      </c>
      <c r="H12" s="26">
        <v>1417.22</v>
      </c>
      <c r="I12" s="26">
        <v>811.53</v>
      </c>
      <c r="J12" s="26">
        <v>464.47</v>
      </c>
      <c r="K12" s="26">
        <v>607.97</v>
      </c>
      <c r="L12" s="26">
        <v>2408.29</v>
      </c>
      <c r="M12" s="26">
        <v>714.06</v>
      </c>
      <c r="N12" s="26">
        <v>1871.98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21336.920000000002</v>
      </c>
      <c r="AI12" s="26">
        <v>21336.89</v>
      </c>
      <c r="AJ12" s="69">
        <f>+AI12-AH12</f>
        <v>-3.0000000002473826E-2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92</v>
      </c>
      <c r="C15" s="23">
        <v>74.2</v>
      </c>
      <c r="D15" s="23">
        <v>21</v>
      </c>
      <c r="E15" s="23">
        <v>0</v>
      </c>
      <c r="F15" s="23">
        <v>0.5</v>
      </c>
      <c r="G15" s="23">
        <v>0</v>
      </c>
      <c r="H15" s="23">
        <v>20.3</v>
      </c>
      <c r="I15" s="23"/>
      <c r="J15" s="23">
        <v>51.5</v>
      </c>
      <c r="K15" s="23">
        <v>60.5</v>
      </c>
      <c r="L15" s="23">
        <v>67</v>
      </c>
      <c r="M15" s="23">
        <v>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395</v>
      </c>
    </row>
    <row r="16" spans="1:36" s="32" customFormat="1" x14ac:dyDescent="0.25">
      <c r="A16" s="30" t="s">
        <v>20</v>
      </c>
      <c r="B16" s="31">
        <v>74</v>
      </c>
      <c r="C16" s="31">
        <v>342</v>
      </c>
      <c r="D16" s="31">
        <v>29</v>
      </c>
      <c r="E16" s="31">
        <v>323</v>
      </c>
      <c r="F16" s="31">
        <v>111</v>
      </c>
      <c r="G16" s="31">
        <v>392</v>
      </c>
      <c r="H16" s="31">
        <v>170</v>
      </c>
      <c r="I16" s="31">
        <v>47</v>
      </c>
      <c r="J16" s="31">
        <v>42</v>
      </c>
      <c r="K16" s="31">
        <v>36</v>
      </c>
      <c r="L16" s="31">
        <v>278</v>
      </c>
      <c r="M16" s="31">
        <v>55</v>
      </c>
      <c r="N16" s="31">
        <v>218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2117</v>
      </c>
      <c r="AJ16" s="70"/>
    </row>
    <row r="17" spans="1:36" s="47" customFormat="1" x14ac:dyDescent="0.25">
      <c r="A17" s="46" t="s">
        <v>27</v>
      </c>
      <c r="B17" s="22">
        <f>B16*$B$8</f>
        <v>327.82</v>
      </c>
      <c r="C17" s="22">
        <f>C16*$B$8</f>
        <v>1515.06</v>
      </c>
      <c r="D17" s="22">
        <f t="shared" ref="D17:AG17" si="2">D16*$B$8</f>
        <v>128.47</v>
      </c>
      <c r="E17" s="22">
        <f t="shared" si="2"/>
        <v>1430.8899999999999</v>
      </c>
      <c r="F17" s="22">
        <f t="shared" si="2"/>
        <v>491.72999999999996</v>
      </c>
      <c r="G17" s="22">
        <f t="shared" si="2"/>
        <v>1736.56</v>
      </c>
      <c r="H17" s="22">
        <f t="shared" si="2"/>
        <v>753.09999999999991</v>
      </c>
      <c r="I17" s="22">
        <f t="shared" si="2"/>
        <v>208.20999999999998</v>
      </c>
      <c r="J17" s="22">
        <f t="shared" si="2"/>
        <v>186.06</v>
      </c>
      <c r="K17" s="22">
        <f t="shared" si="2"/>
        <v>159.47999999999999</v>
      </c>
      <c r="L17" s="22">
        <f t="shared" si="2"/>
        <v>1231.54</v>
      </c>
      <c r="M17" s="22">
        <f t="shared" si="2"/>
        <v>243.64999999999998</v>
      </c>
      <c r="N17" s="22">
        <f t="shared" si="2"/>
        <v>965.7399999999999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9378.31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</v>
      </c>
      <c r="C22" s="20">
        <f t="shared" ref="C22:AG23" si="5">+C16+C18+C20</f>
        <v>342</v>
      </c>
      <c r="D22" s="20">
        <f t="shared" si="5"/>
        <v>29</v>
      </c>
      <c r="E22" s="20">
        <f t="shared" si="5"/>
        <v>323</v>
      </c>
      <c r="F22" s="20">
        <f t="shared" si="5"/>
        <v>111</v>
      </c>
      <c r="G22" s="20">
        <f t="shared" si="5"/>
        <v>392</v>
      </c>
      <c r="H22" s="20">
        <f t="shared" si="5"/>
        <v>170</v>
      </c>
      <c r="I22" s="20">
        <f t="shared" si="5"/>
        <v>47</v>
      </c>
      <c r="J22" s="20">
        <f t="shared" si="5"/>
        <v>42</v>
      </c>
      <c r="K22" s="20">
        <f t="shared" si="5"/>
        <v>36</v>
      </c>
      <c r="L22" s="20">
        <f t="shared" si="5"/>
        <v>278</v>
      </c>
      <c r="M22" s="20">
        <f t="shared" si="5"/>
        <v>55</v>
      </c>
      <c r="N22" s="20">
        <f t="shared" si="5"/>
        <v>218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2117</v>
      </c>
    </row>
    <row r="23" spans="1:36" s="47" customFormat="1" x14ac:dyDescent="0.25">
      <c r="A23" s="48" t="s">
        <v>26</v>
      </c>
      <c r="B23" s="19">
        <f>+B17+B19+B21</f>
        <v>327.82</v>
      </c>
      <c r="C23" s="19">
        <f t="shared" si="5"/>
        <v>1515.06</v>
      </c>
      <c r="D23" s="19">
        <f t="shared" si="5"/>
        <v>128.47</v>
      </c>
      <c r="E23" s="19">
        <f t="shared" si="5"/>
        <v>1430.8899999999999</v>
      </c>
      <c r="F23" s="19">
        <f t="shared" si="5"/>
        <v>491.72999999999996</v>
      </c>
      <c r="G23" s="19">
        <f t="shared" si="5"/>
        <v>1736.56</v>
      </c>
      <c r="H23" s="19">
        <f t="shared" si="5"/>
        <v>753.09999999999991</v>
      </c>
      <c r="I23" s="19">
        <f t="shared" si="5"/>
        <v>208.20999999999998</v>
      </c>
      <c r="J23" s="19">
        <f t="shared" si="5"/>
        <v>186.06</v>
      </c>
      <c r="K23" s="19">
        <f t="shared" si="5"/>
        <v>159.47999999999999</v>
      </c>
      <c r="L23" s="19">
        <f t="shared" si="5"/>
        <v>1231.54</v>
      </c>
      <c r="M23" s="19">
        <f t="shared" si="5"/>
        <v>243.64999999999998</v>
      </c>
      <c r="N23" s="19">
        <f t="shared" si="5"/>
        <v>965.7399999999999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9378.31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30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132.89999999999998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132.89999999999998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30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132.89999999999998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132.89999999999998</v>
      </c>
    </row>
    <row r="40" spans="1:34" x14ac:dyDescent="0.25">
      <c r="A40" s="13" t="s">
        <v>43</v>
      </c>
      <c r="B40" s="36">
        <v>10.24</v>
      </c>
      <c r="C40" s="36"/>
      <c r="D40" s="36"/>
      <c r="E40" s="36"/>
      <c r="F40" s="36">
        <v>7.73</v>
      </c>
      <c r="G40" s="36"/>
      <c r="H40" s="36"/>
      <c r="I40" s="36"/>
      <c r="J40" s="36"/>
      <c r="K40" s="36">
        <v>4.41</v>
      </c>
      <c r="L40" s="36"/>
      <c r="M40" s="36"/>
      <c r="N40" s="36">
        <v>8.16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30.54</v>
      </c>
    </row>
    <row r="41" spans="1:34" s="47" customFormat="1" x14ac:dyDescent="0.25">
      <c r="A41" s="46" t="s">
        <v>44</v>
      </c>
      <c r="B41" s="22">
        <f>B40*$B$8</f>
        <v>45.363199999999999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34.243899999999996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19.536300000000001</v>
      </c>
      <c r="L41" s="22">
        <f t="shared" si="16"/>
        <v>0</v>
      </c>
      <c r="M41" s="22">
        <f t="shared" si="16"/>
        <v>0</v>
      </c>
      <c r="N41" s="22">
        <f t="shared" si="16"/>
        <v>36.148800000000001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135.29220000000001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10.24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7.73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4.41</v>
      </c>
      <c r="L46" s="20">
        <f t="shared" si="19"/>
        <v>0</v>
      </c>
      <c r="M46" s="20">
        <f t="shared" si="19"/>
        <v>0</v>
      </c>
      <c r="N46" s="20">
        <f t="shared" si="19"/>
        <v>8.16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30.54</v>
      </c>
    </row>
    <row r="47" spans="1:34" s="47" customFormat="1" x14ac:dyDescent="0.25">
      <c r="A47" s="48" t="s">
        <v>48</v>
      </c>
      <c r="B47" s="19">
        <f>+B41+B43+B45</f>
        <v>45.363199999999999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34.243899999999996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19.536300000000001</v>
      </c>
      <c r="L47" s="19">
        <f t="shared" si="19"/>
        <v>0</v>
      </c>
      <c r="M47" s="19">
        <f t="shared" si="19"/>
        <v>0</v>
      </c>
      <c r="N47" s="19">
        <f t="shared" si="19"/>
        <v>36.148800000000001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135.29220000000001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354.46</v>
      </c>
      <c r="C49" s="44">
        <v>127.25</v>
      </c>
      <c r="D49" s="44">
        <v>296.23</v>
      </c>
      <c r="E49" s="44">
        <v>1528.19</v>
      </c>
      <c r="F49" s="44">
        <v>469.17</v>
      </c>
      <c r="G49" s="44">
        <v>1181.5999999999999</v>
      </c>
      <c r="H49" s="44">
        <v>575.11</v>
      </c>
      <c r="I49" s="44">
        <v>276.39</v>
      </c>
      <c r="J49" s="44">
        <v>64.930000000000007</v>
      </c>
      <c r="K49" s="44">
        <v>369.52</v>
      </c>
      <c r="L49" s="44">
        <v>1111.5</v>
      </c>
      <c r="M49" s="45">
        <v>321.86</v>
      </c>
      <c r="N49" s="45">
        <v>638.54999999999995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7314.76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125</v>
      </c>
      <c r="B52" s="44"/>
      <c r="C52" s="44">
        <v>1142.3499999999999</v>
      </c>
      <c r="D52" s="44"/>
      <c r="E52" s="44"/>
      <c r="F52" s="44"/>
      <c r="G52" s="44"/>
      <c r="H52" s="44">
        <v>39.35</v>
      </c>
      <c r="I52" s="44">
        <v>67.89</v>
      </c>
      <c r="J52" s="44">
        <v>36.549999999999997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1286.1399999999999</v>
      </c>
    </row>
    <row r="53" spans="1:34" x14ac:dyDescent="0.25">
      <c r="A53" s="17" t="s">
        <v>18</v>
      </c>
      <c r="B53" s="44">
        <v>257.57</v>
      </c>
      <c r="C53" s="44">
        <v>1046.6500000000001</v>
      </c>
      <c r="D53" s="44">
        <v>132.26</v>
      </c>
      <c r="E53" s="44">
        <v>150.69</v>
      </c>
      <c r="F53" s="44">
        <v>99.41</v>
      </c>
      <c r="G53" s="44">
        <v>300.85000000000002</v>
      </c>
      <c r="H53" s="44">
        <v>0</v>
      </c>
      <c r="I53" s="44">
        <v>130.46</v>
      </c>
      <c r="J53" s="44">
        <v>123.7</v>
      </c>
      <c r="K53" s="44"/>
      <c r="L53" s="44"/>
      <c r="M53" s="45">
        <v>144.71</v>
      </c>
      <c r="N53" s="45">
        <v>300.62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2686.92</v>
      </c>
    </row>
    <row r="54" spans="1:34" x14ac:dyDescent="0.25">
      <c r="A54" s="17" t="s">
        <v>114</v>
      </c>
      <c r="B54" s="44">
        <v>20</v>
      </c>
      <c r="C54" s="44"/>
      <c r="D54" s="44"/>
      <c r="E54" s="44">
        <v>13.04</v>
      </c>
      <c r="F54" s="44"/>
      <c r="G54" s="44">
        <v>26.32</v>
      </c>
      <c r="H54" s="44">
        <v>0</v>
      </c>
      <c r="I54" s="44"/>
      <c r="J54" s="44">
        <v>0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59.36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12.27</v>
      </c>
      <c r="F55" s="44">
        <v>29.98</v>
      </c>
      <c r="G55" s="44">
        <v>61.94</v>
      </c>
      <c r="H55" s="44">
        <v>32.979999999999997</v>
      </c>
      <c r="I55" s="44"/>
      <c r="J55" s="44"/>
      <c r="K55" s="44"/>
      <c r="L55" s="44">
        <v>13.04</v>
      </c>
      <c r="M55" s="45"/>
      <c r="N55" s="45">
        <v>8.86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159.07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>
        <v>0</v>
      </c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1097.2131999999999</v>
      </c>
      <c r="C64" s="53">
        <f t="shared" ref="C64:AG64" si="21">+C15+C23+C31+C39+C47+C48+C49+C50+C51+C52+C53+C54+C55+C56+C57+C58+C59+C60+C61+C62+C63</f>
        <v>3905.5099999999998</v>
      </c>
      <c r="D64" s="53">
        <f t="shared" si="21"/>
        <v>577.96</v>
      </c>
      <c r="E64" s="53">
        <f t="shared" si="21"/>
        <v>3135.08</v>
      </c>
      <c r="F64" s="53">
        <f t="shared" si="21"/>
        <v>1125.0339000000001</v>
      </c>
      <c r="G64" s="53">
        <f t="shared" si="21"/>
        <v>3307.27</v>
      </c>
      <c r="H64" s="53">
        <f t="shared" si="21"/>
        <v>1420.8399999999997</v>
      </c>
      <c r="I64" s="53">
        <f t="shared" si="21"/>
        <v>815.85</v>
      </c>
      <c r="J64" s="53">
        <f t="shared" si="21"/>
        <v>462.74</v>
      </c>
      <c r="K64" s="53">
        <f t="shared" si="21"/>
        <v>609.03629999999998</v>
      </c>
      <c r="L64" s="53">
        <f t="shared" si="21"/>
        <v>2423.08</v>
      </c>
      <c r="M64" s="53">
        <f t="shared" si="21"/>
        <v>718.22</v>
      </c>
      <c r="N64" s="53">
        <f t="shared" si="21"/>
        <v>1949.9187999999997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21547.752200000003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6 D</v>
      </c>
      <c r="J66" s="55" t="str">
        <f t="shared" si="22"/>
        <v>CAJA 6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1096.22</v>
      </c>
      <c r="C67" s="57">
        <f t="shared" ref="C67:L67" si="23">C12</f>
        <v>3903.23</v>
      </c>
      <c r="D67" s="57">
        <f t="shared" si="23"/>
        <v>576.62</v>
      </c>
      <c r="E67" s="57">
        <f t="shared" si="23"/>
        <v>3130.84</v>
      </c>
      <c r="F67" s="57">
        <f t="shared" si="23"/>
        <v>1122.79</v>
      </c>
      <c r="G67" s="57">
        <f t="shared" si="23"/>
        <v>3211.7</v>
      </c>
      <c r="H67" s="57">
        <f t="shared" si="23"/>
        <v>1417.22</v>
      </c>
      <c r="I67" s="57">
        <f t="shared" si="23"/>
        <v>811.53</v>
      </c>
      <c r="J67" s="57">
        <f t="shared" si="23"/>
        <v>464.47</v>
      </c>
      <c r="K67" s="57">
        <f t="shared" si="23"/>
        <v>607.97</v>
      </c>
      <c r="L67" s="57">
        <f t="shared" si="23"/>
        <v>2408.29</v>
      </c>
      <c r="M67" s="57">
        <f t="shared" si="22"/>
        <v>714.06</v>
      </c>
      <c r="N67" s="57">
        <f t="shared" si="22"/>
        <v>1871.98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21336.920000000002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1096.22</v>
      </c>
      <c r="C69" s="59">
        <f t="shared" ref="C69:AG69" si="25">+C67+C68</f>
        <v>3903.23</v>
      </c>
      <c r="D69" s="59">
        <f t="shared" si="25"/>
        <v>576.62</v>
      </c>
      <c r="E69" s="59">
        <f t="shared" si="25"/>
        <v>3130.84</v>
      </c>
      <c r="F69" s="59">
        <f t="shared" si="25"/>
        <v>1122.79</v>
      </c>
      <c r="G69" s="59">
        <f t="shared" si="25"/>
        <v>3211.7</v>
      </c>
      <c r="H69" s="59">
        <f t="shared" si="25"/>
        <v>1417.22</v>
      </c>
      <c r="I69" s="59">
        <f t="shared" si="25"/>
        <v>811.53</v>
      </c>
      <c r="J69" s="59">
        <f t="shared" si="25"/>
        <v>464.47</v>
      </c>
      <c r="K69" s="59">
        <f t="shared" si="25"/>
        <v>607.97</v>
      </c>
      <c r="L69" s="59">
        <f t="shared" si="25"/>
        <v>2408.29</v>
      </c>
      <c r="M69" s="59">
        <f t="shared" si="25"/>
        <v>714.06</v>
      </c>
      <c r="N69" s="59">
        <f t="shared" si="25"/>
        <v>1871.98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21336.920000000002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0.99319999999988795</v>
      </c>
      <c r="C70" s="57">
        <f t="shared" si="26"/>
        <v>2.2799999999997453</v>
      </c>
      <c r="D70" s="57">
        <f t="shared" si="26"/>
        <v>1.3400000000000318</v>
      </c>
      <c r="E70" s="57">
        <f t="shared" si="26"/>
        <v>4.2399999999997817</v>
      </c>
      <c r="F70" s="57">
        <f t="shared" si="26"/>
        <v>2.243900000000167</v>
      </c>
      <c r="G70" s="57">
        <f t="shared" si="26"/>
        <v>95.570000000000164</v>
      </c>
      <c r="H70" s="57">
        <f t="shared" si="26"/>
        <v>3.6199999999996635</v>
      </c>
      <c r="I70" s="57">
        <f t="shared" si="26"/>
        <v>4.32000000000005</v>
      </c>
      <c r="J70" s="57">
        <f t="shared" si="26"/>
        <v>-1.7300000000000182</v>
      </c>
      <c r="K70" s="57">
        <f t="shared" si="26"/>
        <v>1.0662999999999556</v>
      </c>
      <c r="L70" s="57">
        <f t="shared" si="26"/>
        <v>14.789999999999964</v>
      </c>
      <c r="M70" s="57">
        <f t="shared" si="26"/>
        <v>4.1600000000000819</v>
      </c>
      <c r="N70" s="57">
        <f t="shared" si="26"/>
        <v>77.938799999999674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210.83219999999915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126</v>
      </c>
      <c r="F71" s="14"/>
      <c r="G71" s="14" t="s">
        <v>127</v>
      </c>
      <c r="H71" s="14"/>
      <c r="I71" s="14" t="s">
        <v>128</v>
      </c>
      <c r="J71" s="14"/>
      <c r="K71" s="14"/>
      <c r="L71" s="14" t="s">
        <v>129</v>
      </c>
      <c r="M71" s="29" t="s">
        <v>130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H44" activePane="bottomRight" state="frozen"/>
      <selection pane="topRight" activeCell="B1" sqref="B1"/>
      <selection pane="bottomLeft" activeCell="A5" sqref="A5"/>
      <selection pane="bottomRight" activeCell="H55" sqref="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1179.67</v>
      </c>
      <c r="C12" s="26">
        <v>215.95</v>
      </c>
      <c r="D12" s="26">
        <v>2540.56</v>
      </c>
      <c r="E12" s="26">
        <v>1810.09</v>
      </c>
      <c r="F12" s="26">
        <v>307.02</v>
      </c>
      <c r="G12" s="26">
        <v>553.32000000000005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6606.6100000000006</v>
      </c>
      <c r="AI12" s="26">
        <v>6606.59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7</v>
      </c>
      <c r="E15" s="23">
        <v>75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</v>
      </c>
    </row>
    <row r="16" spans="1:36" s="32" customFormat="1" x14ac:dyDescent="0.25">
      <c r="A16" s="30" t="s">
        <v>20</v>
      </c>
      <c r="B16" s="31">
        <v>81</v>
      </c>
      <c r="C16" s="31">
        <v>20</v>
      </c>
      <c r="D16" s="31">
        <v>300</v>
      </c>
      <c r="E16" s="31">
        <v>185</v>
      </c>
      <c r="F16" s="31">
        <v>18</v>
      </c>
      <c r="G16" s="31">
        <v>86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690</v>
      </c>
      <c r="AJ16" s="70"/>
    </row>
    <row r="17" spans="1:36" s="47" customFormat="1" x14ac:dyDescent="0.25">
      <c r="A17" s="46" t="s">
        <v>27</v>
      </c>
      <c r="B17" s="22">
        <f>B16*$B$8</f>
        <v>358.83</v>
      </c>
      <c r="C17" s="22">
        <f>C16*$B$8</f>
        <v>88.6</v>
      </c>
      <c r="D17" s="22">
        <f t="shared" ref="D17:AG17" si="2">D16*$B$8</f>
        <v>1329</v>
      </c>
      <c r="E17" s="22">
        <f t="shared" si="2"/>
        <v>819.55</v>
      </c>
      <c r="F17" s="22">
        <f t="shared" si="2"/>
        <v>79.739999999999995</v>
      </c>
      <c r="G17" s="22">
        <f t="shared" si="2"/>
        <v>380.97999999999996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3056.6999999999994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20</v>
      </c>
      <c r="D22" s="20">
        <f t="shared" si="5"/>
        <v>300</v>
      </c>
      <c r="E22" s="20">
        <f t="shared" si="5"/>
        <v>185</v>
      </c>
      <c r="F22" s="20">
        <f t="shared" si="5"/>
        <v>18</v>
      </c>
      <c r="G22" s="20">
        <f t="shared" si="5"/>
        <v>86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690</v>
      </c>
    </row>
    <row r="23" spans="1:36" s="47" customFormat="1" x14ac:dyDescent="0.25">
      <c r="A23" s="48" t="s">
        <v>26</v>
      </c>
      <c r="B23" s="19">
        <f>+B17+B19+B21</f>
        <v>358.83</v>
      </c>
      <c r="C23" s="19">
        <f t="shared" si="5"/>
        <v>88.6</v>
      </c>
      <c r="D23" s="19">
        <f t="shared" si="5"/>
        <v>1329</v>
      </c>
      <c r="E23" s="19">
        <f t="shared" si="5"/>
        <v>819.55</v>
      </c>
      <c r="F23" s="19">
        <f t="shared" si="5"/>
        <v>79.739999999999995</v>
      </c>
      <c r="G23" s="19">
        <f t="shared" si="5"/>
        <v>380.97999999999996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3056.6999999999994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60</v>
      </c>
      <c r="C32" s="36"/>
      <c r="D32" s="36"/>
      <c r="E32" s="36">
        <v>30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90</v>
      </c>
    </row>
    <row r="33" spans="1:34" s="47" customFormat="1" x14ac:dyDescent="0.25">
      <c r="A33" s="46" t="s">
        <v>35</v>
      </c>
      <c r="B33" s="22">
        <f>B32*$B$8</f>
        <v>265.79999999999995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132.89999999999998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398.69999999999993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60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90</v>
      </c>
    </row>
    <row r="39" spans="1:34" s="47" customFormat="1" x14ac:dyDescent="0.25">
      <c r="A39" s="48" t="s">
        <v>42</v>
      </c>
      <c r="B39" s="19">
        <f>+B33+B35+B37</f>
        <v>265.79999999999995</v>
      </c>
      <c r="C39" s="19">
        <f t="shared" si="15"/>
        <v>0</v>
      </c>
      <c r="D39" s="19">
        <f t="shared" si="15"/>
        <v>0</v>
      </c>
      <c r="E39" s="19">
        <f t="shared" si="15"/>
        <v>132.89999999999998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398.69999999999993</v>
      </c>
    </row>
    <row r="40" spans="1:34" x14ac:dyDescent="0.25">
      <c r="A40" s="13" t="s">
        <v>43</v>
      </c>
      <c r="B40" s="36"/>
      <c r="C40" s="36"/>
      <c r="D40" s="36">
        <v>27.51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27.51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121.8693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121.8693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27.51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27.51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121.8693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121.8693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396.71</v>
      </c>
      <c r="C49" s="44">
        <v>91.25</v>
      </c>
      <c r="D49" s="44">
        <v>753.89</v>
      </c>
      <c r="E49" s="44">
        <v>462.72</v>
      </c>
      <c r="F49" s="44">
        <v>172.84</v>
      </c>
      <c r="G49" s="44">
        <v>155.59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2032.9999999999998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152.08000000000001</v>
      </c>
      <c r="C53" s="44">
        <v>38.549999999999997</v>
      </c>
      <c r="D53" s="44">
        <v>331.1</v>
      </c>
      <c r="E53" s="44">
        <v>326.77</v>
      </c>
      <c r="F53" s="44">
        <v>54.78</v>
      </c>
      <c r="G53" s="44">
        <v>48.41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951.68999999999994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3.29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3.29</v>
      </c>
    </row>
    <row r="55" spans="1:34" x14ac:dyDescent="0.25">
      <c r="A55" s="17" t="s">
        <v>52</v>
      </c>
      <c r="B55" s="44">
        <v>18.260000000000002</v>
      </c>
      <c r="C55" s="44"/>
      <c r="D55" s="44"/>
      <c r="E55" s="44"/>
      <c r="F55" s="44"/>
      <c r="G55" s="44">
        <v>0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18.260000000000002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1191.6799999999998</v>
      </c>
      <c r="C64" s="53">
        <f t="shared" ref="C64:AG64" si="21">+C15+C23+C31+C39+C47+C48+C49+C50+C51+C52+C53+C54+C55+C56+C57+C58+C59+C60+C61+C62+C63</f>
        <v>218.39999999999998</v>
      </c>
      <c r="D64" s="53">
        <f t="shared" si="21"/>
        <v>2542.8593000000001</v>
      </c>
      <c r="E64" s="53">
        <f t="shared" si="21"/>
        <v>1816.9399999999998</v>
      </c>
      <c r="F64" s="53">
        <f t="shared" si="21"/>
        <v>307.36</v>
      </c>
      <c r="G64" s="53">
        <f t="shared" si="21"/>
        <v>588.26999999999987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6665.5092999999988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1179.67</v>
      </c>
      <c r="C67" s="57">
        <f t="shared" ref="C67:L67" si="23">C12</f>
        <v>215.95</v>
      </c>
      <c r="D67" s="57">
        <f t="shared" si="23"/>
        <v>2540.56</v>
      </c>
      <c r="E67" s="57">
        <f t="shared" si="23"/>
        <v>1810.09</v>
      </c>
      <c r="F67" s="57">
        <f t="shared" si="23"/>
        <v>307.02</v>
      </c>
      <c r="G67" s="57">
        <f t="shared" si="23"/>
        <v>553.32000000000005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6606.6100000000006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1179.67</v>
      </c>
      <c r="C69" s="59">
        <f t="shared" ref="C69:AG69" si="25">+C67+C68</f>
        <v>215.95</v>
      </c>
      <c r="D69" s="59">
        <f t="shared" si="25"/>
        <v>2540.56</v>
      </c>
      <c r="E69" s="59">
        <f t="shared" si="25"/>
        <v>1810.09</v>
      </c>
      <c r="F69" s="59">
        <f t="shared" si="25"/>
        <v>307.02</v>
      </c>
      <c r="G69" s="59">
        <f t="shared" si="25"/>
        <v>553.32000000000005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6606.6100000000006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12.009999999999764</v>
      </c>
      <c r="C70" s="57">
        <f t="shared" si="26"/>
        <v>2.4499999999999886</v>
      </c>
      <c r="D70" s="57">
        <f t="shared" si="26"/>
        <v>2.2993000000001302</v>
      </c>
      <c r="E70" s="57">
        <f t="shared" si="26"/>
        <v>6.8499999999999091</v>
      </c>
      <c r="F70" s="57">
        <f t="shared" si="26"/>
        <v>0.34000000000003183</v>
      </c>
      <c r="G70" s="57">
        <f t="shared" si="26"/>
        <v>34.949999999999818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58.899299999999641</v>
      </c>
    </row>
    <row r="71" spans="1:34" ht="95.25" customHeight="1" x14ac:dyDescent="0.25">
      <c r="A71" s="77" t="s">
        <v>96</v>
      </c>
      <c r="B71" s="14" t="s">
        <v>121</v>
      </c>
      <c r="C71" s="14" t="s">
        <v>122</v>
      </c>
      <c r="D71" s="14"/>
      <c r="E71" s="14"/>
      <c r="F71" s="14"/>
      <c r="G71" s="14" t="s">
        <v>123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2" activePane="bottomRight" state="frozen"/>
      <selection pane="topRight" activeCell="B1" sqref="B1"/>
      <selection pane="bottomLeft" activeCell="A5" sqref="A5"/>
      <selection pane="bottomRight" activeCell="AF13" sqref="AF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2787.01</v>
      </c>
      <c r="C12" s="26">
        <v>2803.86</v>
      </c>
      <c r="D12" s="26">
        <v>2096.25</v>
      </c>
      <c r="E12" s="26">
        <v>861.75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8548.8700000000008</v>
      </c>
      <c r="AI12" s="26">
        <v>8548.85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304.5</v>
      </c>
      <c r="C15" s="23">
        <v>528.5</v>
      </c>
      <c r="D15" s="23">
        <v>109</v>
      </c>
      <c r="E15" s="23">
        <v>136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1078</v>
      </c>
    </row>
    <row r="16" spans="1:36" s="32" customFormat="1" x14ac:dyDescent="0.25">
      <c r="A16" s="30" t="s">
        <v>20</v>
      </c>
      <c r="B16" s="31">
        <v>157</v>
      </c>
      <c r="C16" s="31">
        <v>143</v>
      </c>
      <c r="D16" s="31">
        <v>76</v>
      </c>
      <c r="E16" s="31">
        <v>30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406</v>
      </c>
      <c r="AJ16" s="70"/>
    </row>
    <row r="17" spans="1:36" s="47" customFormat="1" x14ac:dyDescent="0.25">
      <c r="A17" s="46" t="s">
        <v>27</v>
      </c>
      <c r="B17" s="22">
        <f>B16*$B$8</f>
        <v>695.51</v>
      </c>
      <c r="C17" s="22">
        <f>C16*$B$8</f>
        <v>633.49</v>
      </c>
      <c r="D17" s="22">
        <f t="shared" ref="D17:AG17" si="2">D16*$B$8</f>
        <v>336.67999999999995</v>
      </c>
      <c r="E17" s="22">
        <f t="shared" si="2"/>
        <v>132.89999999999998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1798.58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157</v>
      </c>
      <c r="C22" s="20">
        <f t="shared" ref="C22:AG23" si="5">+C16+C18+C20</f>
        <v>143</v>
      </c>
      <c r="D22" s="20">
        <f t="shared" si="5"/>
        <v>76</v>
      </c>
      <c r="E22" s="20">
        <f t="shared" si="5"/>
        <v>30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406</v>
      </c>
    </row>
    <row r="23" spans="1:36" s="47" customFormat="1" x14ac:dyDescent="0.25">
      <c r="A23" s="48" t="s">
        <v>26</v>
      </c>
      <c r="B23" s="19">
        <f>+B17+B19+B21</f>
        <v>695.51</v>
      </c>
      <c r="C23" s="19">
        <f t="shared" si="5"/>
        <v>633.49</v>
      </c>
      <c r="D23" s="19">
        <f t="shared" si="5"/>
        <v>336.67999999999995</v>
      </c>
      <c r="E23" s="19">
        <f t="shared" si="5"/>
        <v>132.89999999999998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1798.58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20.92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20.92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92.675600000000003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92.675600000000003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20.92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20.92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92.675600000000003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92.675600000000003</v>
      </c>
    </row>
    <row r="40" spans="1:34" x14ac:dyDescent="0.25">
      <c r="A40" s="13" t="s">
        <v>43</v>
      </c>
      <c r="B40" s="36"/>
      <c r="C40" s="36"/>
      <c r="D40" s="36"/>
      <c r="E40" s="36">
        <v>6.61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6.61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29.282299999999999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29.282299999999999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6.61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6.61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29.282299999999999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29.282299999999999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1169.69</v>
      </c>
      <c r="C49" s="44">
        <v>726.55</v>
      </c>
      <c r="D49" s="44">
        <v>909.52</v>
      </c>
      <c r="E49" s="44">
        <v>256.5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3062.26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613.29</v>
      </c>
      <c r="C53" s="44">
        <v>906.56</v>
      </c>
      <c r="D53" s="44">
        <v>744.82</v>
      </c>
      <c r="E53" s="44">
        <v>216.07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2480.7400000000002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5.4</v>
      </c>
      <c r="C55" s="44">
        <v>6.48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2788.39</v>
      </c>
      <c r="C64" s="53">
        <f t="shared" ref="C64:AG64" si="21">+C15+C23+C31+C39+C47+C48+C49+C50+C51+C52+C53+C54+C55+C56+C57+C58+C59+C60+C61+C62+C63</f>
        <v>2801.58</v>
      </c>
      <c r="D64" s="53">
        <f t="shared" si="21"/>
        <v>2100.02</v>
      </c>
      <c r="E64" s="53">
        <f t="shared" si="21"/>
        <v>863.42789999999991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8553.4179000000004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2787.01</v>
      </c>
      <c r="C67" s="57">
        <f t="shared" ref="C67:L67" si="23">C12</f>
        <v>2803.86</v>
      </c>
      <c r="D67" s="57">
        <f t="shared" si="23"/>
        <v>2096.25</v>
      </c>
      <c r="E67" s="57">
        <f t="shared" si="23"/>
        <v>861.75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8548.8700000000008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2787.01</v>
      </c>
      <c r="C69" s="59">
        <f t="shared" ref="C69:AG69" si="25">+C67+C68</f>
        <v>2803.86</v>
      </c>
      <c r="D69" s="59">
        <f t="shared" si="25"/>
        <v>2096.25</v>
      </c>
      <c r="E69" s="59">
        <f t="shared" si="25"/>
        <v>861.75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8548.8700000000008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1.3799999999996544</v>
      </c>
      <c r="C70" s="57">
        <f t="shared" si="26"/>
        <v>-2.2800000000002001</v>
      </c>
      <c r="D70" s="57">
        <f t="shared" si="26"/>
        <v>3.7699999999999818</v>
      </c>
      <c r="E70" s="57">
        <f t="shared" si="26"/>
        <v>1.6778999999999087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4.5478999999993448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763.38</v>
      </c>
      <c r="C12" s="26">
        <v>1497.82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2261.1999999999998</v>
      </c>
      <c r="AI12" s="26">
        <v>2261.1999999999998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20</v>
      </c>
      <c r="C15" s="23">
        <v>27.6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47.6</v>
      </c>
    </row>
    <row r="16" spans="1:36" s="32" customFormat="1" x14ac:dyDescent="0.25">
      <c r="A16" s="30" t="s">
        <v>20</v>
      </c>
      <c r="B16" s="31">
        <v>73</v>
      </c>
      <c r="C16" s="31">
        <v>207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280</v>
      </c>
      <c r="AJ16" s="70"/>
    </row>
    <row r="17" spans="1:36" s="47" customFormat="1" x14ac:dyDescent="0.25">
      <c r="A17" s="46" t="s">
        <v>27</v>
      </c>
      <c r="B17" s="22">
        <f>B16*$B$8</f>
        <v>323.39</v>
      </c>
      <c r="C17" s="22">
        <f>C16*$B$8</f>
        <v>917.01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1240.4000000000001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73</v>
      </c>
      <c r="C22" s="20">
        <f t="shared" ref="C22:AG23" si="5">+C16+C18+C20</f>
        <v>207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280</v>
      </c>
    </row>
    <row r="23" spans="1:36" s="47" customFormat="1" x14ac:dyDescent="0.25">
      <c r="A23" s="48" t="s">
        <v>26</v>
      </c>
      <c r="B23" s="19">
        <f>+B17+B19+B21</f>
        <v>323.39</v>
      </c>
      <c r="C23" s="19">
        <f t="shared" si="5"/>
        <v>917.01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1240.4000000000001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17.98</v>
      </c>
      <c r="C40" s="36">
        <v>6.85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24.83</v>
      </c>
    </row>
    <row r="41" spans="1:34" s="47" customFormat="1" x14ac:dyDescent="0.25">
      <c r="A41" s="46" t="s">
        <v>44</v>
      </c>
      <c r="B41" s="22">
        <f>B40*$B$8</f>
        <v>79.651399999999995</v>
      </c>
      <c r="C41" s="22">
        <f t="shared" ref="C41:AG41" si="16">C40*$B$8</f>
        <v>30.345499999999998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109.9969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17.98</v>
      </c>
      <c r="C46" s="20">
        <f t="shared" ref="C46:AG47" si="19">+C40+C42+C44</f>
        <v>6.85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24.83</v>
      </c>
    </row>
    <row r="47" spans="1:34" s="47" customFormat="1" x14ac:dyDescent="0.25">
      <c r="A47" s="48" t="s">
        <v>48</v>
      </c>
      <c r="B47" s="19">
        <f>+B41+B43+B45</f>
        <v>79.651399999999995</v>
      </c>
      <c r="C47" s="19">
        <f t="shared" si="19"/>
        <v>30.345499999999998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109.9969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142.9</v>
      </c>
      <c r="C49" s="44">
        <v>419.59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562.49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31.1</v>
      </c>
      <c r="C53" s="44">
        <v>44.98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76.08</v>
      </c>
    </row>
    <row r="54" spans="1:34" x14ac:dyDescent="0.25">
      <c r="A54" s="17" t="s">
        <v>114</v>
      </c>
      <c r="B54" s="44"/>
      <c r="C54" s="44">
        <v>7.01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7.01</v>
      </c>
    </row>
    <row r="55" spans="1:34" x14ac:dyDescent="0.25">
      <c r="A55" s="17" t="s">
        <v>52</v>
      </c>
      <c r="B55" s="44">
        <v>23.56</v>
      </c>
      <c r="C55" s="44">
        <v>71.27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94.83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144.25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144.25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764.8513999999999</v>
      </c>
      <c r="C64" s="53">
        <f t="shared" ref="C64:AG64" si="21">+C15+C23+C31+C39+C47+C48+C49+C50+C51+C52+C53+C54+C55+C56+C57+C58+C59+C60+C61+C62+C63</f>
        <v>1517.8054999999999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2282.6569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763.38</v>
      </c>
      <c r="C67" s="57">
        <f t="shared" ref="C67:L67" si="23">C12</f>
        <v>1497.82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2261.1999999999998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763.38</v>
      </c>
      <c r="C69" s="59">
        <f t="shared" ref="C69:AG69" si="25">+C67+C68</f>
        <v>1515.82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2279.1999999999998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1.4713999999999032</v>
      </c>
      <c r="C70" s="57">
        <f t="shared" si="26"/>
        <v>1.9855000000000018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3.456899999999905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A27" sqref="A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466.91</v>
      </c>
      <c r="C12" s="26">
        <v>1210.25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1677.16</v>
      </c>
      <c r="AI12" s="26">
        <v>1677.16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</v>
      </c>
      <c r="C15" s="23">
        <v>20.5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22.5</v>
      </c>
    </row>
    <row r="16" spans="1:36" s="32" customFormat="1" x14ac:dyDescent="0.25">
      <c r="A16" s="30" t="s">
        <v>20</v>
      </c>
      <c r="B16" s="31">
        <v>28</v>
      </c>
      <c r="C16" s="31">
        <v>103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131</v>
      </c>
      <c r="AJ16" s="70"/>
    </row>
    <row r="17" spans="1:36" s="47" customFormat="1" x14ac:dyDescent="0.25">
      <c r="A17" s="46" t="s">
        <v>27</v>
      </c>
      <c r="B17" s="22">
        <f>B16*$B$8</f>
        <v>124.03999999999999</v>
      </c>
      <c r="C17" s="22">
        <f>C16*$B$8</f>
        <v>456.28999999999996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580.32999999999993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103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131</v>
      </c>
    </row>
    <row r="23" spans="1:36" s="47" customFormat="1" x14ac:dyDescent="0.25">
      <c r="A23" s="48" t="s">
        <v>26</v>
      </c>
      <c r="B23" s="19">
        <f>+B17+B19+B21</f>
        <v>124.03999999999999</v>
      </c>
      <c r="C23" s="19">
        <f t="shared" si="5"/>
        <v>456.28999999999996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580.32999999999993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7.23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7.23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32.0289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32.0289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7.23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7.23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32.0289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32.0289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297.37</v>
      </c>
      <c r="C49" s="44">
        <v>474.24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771.61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39.22</v>
      </c>
      <c r="C53" s="44">
        <v>148.53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187.75</v>
      </c>
    </row>
    <row r="54" spans="1:34" x14ac:dyDescent="0.25">
      <c r="A54" s="17" t="s">
        <v>114</v>
      </c>
      <c r="B54" s="44">
        <v>6.64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6.64</v>
      </c>
    </row>
    <row r="55" spans="1:34" x14ac:dyDescent="0.25">
      <c r="A55" s="17" t="s">
        <v>52</v>
      </c>
      <c r="B55" s="44"/>
      <c r="C55" s="44">
        <v>80.3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80.3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469.27</v>
      </c>
      <c r="C64" s="53">
        <f t="shared" ref="C64:AG64" si="21">+C15+C23+C31+C39+C47+C48+C49+C50+C51+C52+C53+C54+C55+C56+C57+C58+C59+C60+C61+C62+C63</f>
        <v>1211.8888999999999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1681.1588999999999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466.91</v>
      </c>
      <c r="C67" s="57">
        <f t="shared" ref="C67:L67" si="23">C12</f>
        <v>1210.25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1677.16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466.91</v>
      </c>
      <c r="C69" s="59">
        <f t="shared" ref="C69:AG69" si="25">+C67+C68</f>
        <v>1210.25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1677.16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2.3599999999999568</v>
      </c>
      <c r="C70" s="57">
        <f t="shared" si="26"/>
        <v>1.6388999999999214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3.9988999999998782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49" sqref="AI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53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101.74</v>
      </c>
      <c r="C12" s="26">
        <v>2293.6</v>
      </c>
      <c r="D12" s="26">
        <v>794.68</v>
      </c>
      <c r="E12" s="26">
        <v>2513.25</v>
      </c>
      <c r="F12" s="26">
        <v>2182.6799999999998</v>
      </c>
      <c r="G12" s="26">
        <v>2398.86</v>
      </c>
      <c r="H12" s="26">
        <v>303.10000000000002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10587.91</v>
      </c>
      <c r="AI12" s="26">
        <v>10587.9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</v>
      </c>
      <c r="C15" s="23">
        <v>52.2</v>
      </c>
      <c r="D15" s="23">
        <v>34.5</v>
      </c>
      <c r="E15" s="23">
        <v>194</v>
      </c>
      <c r="F15" s="23">
        <v>224.2</v>
      </c>
      <c r="G15" s="23">
        <v>72.5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584.4</v>
      </c>
    </row>
    <row r="16" spans="1:36" s="32" customFormat="1" x14ac:dyDescent="0.25">
      <c r="A16" s="30" t="s">
        <v>20</v>
      </c>
      <c r="B16" s="31"/>
      <c r="C16" s="31">
        <v>252</v>
      </c>
      <c r="D16" s="31">
        <v>60</v>
      </c>
      <c r="E16" s="31">
        <v>193</v>
      </c>
      <c r="F16" s="31">
        <v>165</v>
      </c>
      <c r="G16" s="31">
        <v>226</v>
      </c>
      <c r="H16" s="31">
        <v>36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1116.3599999999999</v>
      </c>
      <c r="D17" s="22">
        <f t="shared" ref="D17:AG17" si="2">D16*$B$8</f>
        <v>265.79999999999995</v>
      </c>
      <c r="E17" s="22">
        <f t="shared" si="2"/>
        <v>854.9899999999999</v>
      </c>
      <c r="F17" s="22">
        <f t="shared" si="2"/>
        <v>730.94999999999993</v>
      </c>
      <c r="G17" s="22">
        <f t="shared" si="2"/>
        <v>1001.18</v>
      </c>
      <c r="H17" s="22">
        <f t="shared" si="2"/>
        <v>159.47999999999999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4128.7599999999993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252</v>
      </c>
      <c r="D22" s="20">
        <f t="shared" si="5"/>
        <v>60</v>
      </c>
      <c r="E22" s="20">
        <f t="shared" si="5"/>
        <v>193</v>
      </c>
      <c r="F22" s="20">
        <f t="shared" si="5"/>
        <v>165</v>
      </c>
      <c r="G22" s="20">
        <f t="shared" si="5"/>
        <v>226</v>
      </c>
      <c r="H22" s="20">
        <f t="shared" si="5"/>
        <v>36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932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1116.3599999999999</v>
      </c>
      <c r="D23" s="19">
        <f t="shared" si="5"/>
        <v>265.79999999999995</v>
      </c>
      <c r="E23" s="19">
        <f t="shared" si="5"/>
        <v>854.9899999999999</v>
      </c>
      <c r="F23" s="19">
        <f t="shared" si="5"/>
        <v>730.94999999999993</v>
      </c>
      <c r="G23" s="19">
        <f t="shared" si="5"/>
        <v>1001.18</v>
      </c>
      <c r="H23" s="19">
        <f t="shared" si="5"/>
        <v>159.47999999999999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4128.7599999999993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>
        <v>482.14</v>
      </c>
      <c r="E49" s="44">
        <v>1154.92</v>
      </c>
      <c r="F49" s="44"/>
      <c r="G49" s="44"/>
      <c r="H49" s="44">
        <v>160.19999999999999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1797.26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57.98</v>
      </c>
      <c r="C52" s="44">
        <v>781.04</v>
      </c>
      <c r="D52" s="44"/>
      <c r="E52" s="44"/>
      <c r="F52" s="44">
        <v>831.4</v>
      </c>
      <c r="G52" s="44">
        <v>1072.8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2743.2200000000003</v>
      </c>
    </row>
    <row r="53" spans="1:34" x14ac:dyDescent="0.25">
      <c r="A53" s="17" t="s">
        <v>18</v>
      </c>
      <c r="B53" s="44">
        <v>37.119999999999997</v>
      </c>
      <c r="C53" s="44">
        <v>346.05</v>
      </c>
      <c r="D53" s="44"/>
      <c r="E53" s="44">
        <v>315.31</v>
      </c>
      <c r="F53" s="44">
        <v>349.41</v>
      </c>
      <c r="G53" s="44">
        <v>255.95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1303.8400000000001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16.739999999999998</v>
      </c>
      <c r="E55" s="44"/>
      <c r="F55" s="44">
        <v>33.47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50.209999999999994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>
        <v>17.53</v>
      </c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17.53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102.1</v>
      </c>
      <c r="C64" s="53">
        <f t="shared" ref="C64:AG64" si="21">+C15+C23+C31+C39+C47+C48+C49+C50+C51+C52+C53+C54+C55+C56+C57+C58+C59+C60+C61+C62+C63</f>
        <v>2295.65</v>
      </c>
      <c r="D64" s="53">
        <f t="shared" si="21"/>
        <v>799.18</v>
      </c>
      <c r="E64" s="53">
        <f t="shared" si="21"/>
        <v>2519.2199999999998</v>
      </c>
      <c r="F64" s="53">
        <f t="shared" si="21"/>
        <v>2186.9599999999996</v>
      </c>
      <c r="G64" s="53">
        <f t="shared" si="21"/>
        <v>2402.4299999999994</v>
      </c>
      <c r="H64" s="53">
        <f t="shared" si="21"/>
        <v>319.67999999999995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10625.219999999998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D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101.74</v>
      </c>
      <c r="C67" s="57">
        <f t="shared" ref="C67:L67" si="23">C12</f>
        <v>2293.6</v>
      </c>
      <c r="D67" s="57">
        <f t="shared" si="23"/>
        <v>794.68</v>
      </c>
      <c r="E67" s="57">
        <f t="shared" si="23"/>
        <v>2513.25</v>
      </c>
      <c r="F67" s="57">
        <f t="shared" si="23"/>
        <v>2182.6799999999998</v>
      </c>
      <c r="G67" s="57">
        <f t="shared" si="23"/>
        <v>2398.86</v>
      </c>
      <c r="H67" s="57">
        <f t="shared" si="23"/>
        <v>303.10000000000002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10587.91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101.74</v>
      </c>
      <c r="C69" s="59">
        <f t="shared" ref="C69:AG69" si="25">+C67+C68</f>
        <v>2293.6</v>
      </c>
      <c r="D69" s="59">
        <f t="shared" si="25"/>
        <v>794.68</v>
      </c>
      <c r="E69" s="59">
        <f t="shared" si="25"/>
        <v>2513.25</v>
      </c>
      <c r="F69" s="59">
        <f t="shared" si="25"/>
        <v>2182.6799999999998</v>
      </c>
      <c r="G69" s="59">
        <f t="shared" si="25"/>
        <v>2398.86</v>
      </c>
      <c r="H69" s="59">
        <f t="shared" si="25"/>
        <v>303.10000000000002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10587.91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0.35999999999999943</v>
      </c>
      <c r="C70" s="57">
        <f t="shared" si="26"/>
        <v>2.0500000000001819</v>
      </c>
      <c r="D70" s="57">
        <f t="shared" si="26"/>
        <v>4.5</v>
      </c>
      <c r="E70" s="57">
        <f t="shared" si="26"/>
        <v>5.9699999999997999</v>
      </c>
      <c r="F70" s="57">
        <f t="shared" si="26"/>
        <v>4.2799999999997453</v>
      </c>
      <c r="G70" s="57">
        <f t="shared" si="26"/>
        <v>3.5699999999992542</v>
      </c>
      <c r="H70" s="57">
        <f t="shared" si="26"/>
        <v>16.579999999999927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37.309999999998908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2022-03-04T17:45:47Z</dcterms:modified>
</cp:coreProperties>
</file>