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7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G64" i="151" l="1"/>
  <c r="G70" i="151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H23" i="151"/>
  <c r="H11" i="145" s="1"/>
  <c r="B64" i="150"/>
  <c r="B64" i="149"/>
  <c r="B70" i="149" s="1"/>
  <c r="AH23" i="149"/>
  <c r="F11" i="145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23" i="147" l="1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B23" i="147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Z39" i="40" s="1"/>
  <c r="AA33" i="40"/>
  <c r="AB33" i="40"/>
  <c r="AC33" i="40"/>
  <c r="AD33" i="40"/>
  <c r="AE33" i="40"/>
  <c r="AF33" i="40"/>
  <c r="AF39" i="40" s="1"/>
  <c r="AG33" i="40"/>
  <c r="T35" i="40"/>
  <c r="T39" i="40" s="1"/>
  <c r="U35" i="40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B47" i="40" s="1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Q69" i="40" l="1"/>
  <c r="M69" i="40"/>
  <c r="AE47" i="40"/>
  <c r="AA47" i="40"/>
  <c r="AE39" i="40"/>
  <c r="AA39" i="40"/>
  <c r="W39" i="40"/>
  <c r="T47" i="40"/>
  <c r="AD23" i="40"/>
  <c r="Z23" i="40"/>
  <c r="V23" i="40"/>
  <c r="W47" i="40"/>
  <c r="AG39" i="40"/>
  <c r="AC39" i="40"/>
  <c r="Y39" i="40"/>
  <c r="AC23" i="40"/>
  <c r="U23" i="40"/>
  <c r="AF47" i="40"/>
  <c r="AD47" i="40"/>
  <c r="Z47" i="40"/>
  <c r="X47" i="40"/>
  <c r="V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C68" i="40"/>
  <c r="D68" i="40"/>
  <c r="D69" i="40" s="1"/>
  <c r="E68" i="40"/>
  <c r="E69" i="40" s="1"/>
  <c r="F68" i="40"/>
  <c r="G68" i="40"/>
  <c r="H68" i="40"/>
  <c r="H69" i="40" s="1"/>
  <c r="I68" i="40"/>
  <c r="I69" i="40" s="1"/>
  <c r="J68" i="40"/>
  <c r="K68" i="40"/>
  <c r="L68" i="40"/>
  <c r="L69" i="40" s="1"/>
  <c r="C69" i="40"/>
  <c r="B68" i="40"/>
  <c r="C17" i="40"/>
  <c r="AF64" i="40" l="1"/>
  <c r="AF70" i="40" s="1"/>
  <c r="V64" i="40"/>
  <c r="V70" i="40" s="1"/>
  <c r="P47" i="40"/>
  <c r="Y64" i="40"/>
  <c r="Y70" i="40" s="1"/>
  <c r="AB64" i="40"/>
  <c r="AB70" i="40" s="1"/>
  <c r="R47" i="40"/>
  <c r="N47" i="40"/>
  <c r="AA64" i="40"/>
  <c r="AA70" i="40" s="1"/>
  <c r="AE64" i="40"/>
  <c r="AE70" i="40" s="1"/>
  <c r="T64" i="40"/>
  <c r="O39" i="40"/>
  <c r="X64" i="40"/>
  <c r="X70" i="40" s="1"/>
  <c r="Q39" i="40"/>
  <c r="M39" i="40"/>
  <c r="AG64" i="40"/>
  <c r="AG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M64" i="40" l="1"/>
  <c r="M70" i="40" s="1"/>
  <c r="AH69" i="40"/>
  <c r="O64" i="40"/>
  <c r="O70" i="40" s="1"/>
  <c r="P64" i="40"/>
  <c r="P70" i="40" s="1"/>
  <c r="R64" i="40"/>
  <c r="R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D39" i="40" s="1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L25" i="40"/>
  <c r="C29" i="40"/>
  <c r="D29" i="40"/>
  <c r="E29" i="40"/>
  <c r="F29" i="40"/>
  <c r="G29" i="40"/>
  <c r="H29" i="40"/>
  <c r="I29" i="40"/>
  <c r="I31" i="40" s="1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K31" i="40"/>
  <c r="C38" i="40"/>
  <c r="D38" i="40"/>
  <c r="E38" i="40"/>
  <c r="F38" i="40"/>
  <c r="G38" i="40"/>
  <c r="H38" i="40"/>
  <c r="I38" i="40"/>
  <c r="J38" i="40"/>
  <c r="K38" i="40"/>
  <c r="L38" i="40"/>
  <c r="J39" i="40"/>
  <c r="C46" i="40"/>
  <c r="D46" i="40"/>
  <c r="E46" i="40"/>
  <c r="F46" i="40"/>
  <c r="G46" i="40"/>
  <c r="H46" i="40"/>
  <c r="I46" i="40"/>
  <c r="J46" i="40"/>
  <c r="K46" i="40"/>
  <c r="L46" i="40"/>
  <c r="G47" i="40"/>
  <c r="B38" i="40"/>
  <c r="K23" i="40" l="1"/>
  <c r="C23" i="40"/>
  <c r="K47" i="40"/>
  <c r="C47" i="40"/>
  <c r="I23" i="40"/>
  <c r="E39" i="40"/>
  <c r="G23" i="40"/>
  <c r="L39" i="40"/>
  <c r="F39" i="40"/>
  <c r="I47" i="40"/>
  <c r="E47" i="40"/>
  <c r="E64" i="40" s="1"/>
  <c r="E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C64" i="40" l="1"/>
  <c r="K64" i="40"/>
  <c r="K70" i="40" s="1"/>
  <c r="I64" i="40"/>
  <c r="I70" i="40" s="1"/>
  <c r="G64" i="40"/>
  <c r="G70" i="40" s="1"/>
  <c r="D64" i="40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<sst xmlns="http://schemas.openxmlformats.org/spreadsheetml/2006/main" count="765" uniqueCount="143">
  <si>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</si>
  <si>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</si>
  <si>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</si>
  <si>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</si>
  <si>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</si>
  <si>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</si>
  <si>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</si>
  <si>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</si>
  <si>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</si>
  <si>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</si>
  <si>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</si>
  <si>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</si>
  <si>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</si>
  <si>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</si>
  <si>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</si>
  <si>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</si>
  <si>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</si>
  <si>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</si>
  <si>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</si>
  <si>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</si>
  <si>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</si>
  <si>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</si>
  <si>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</si>
  <si>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</si>
  <si>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</si>
  <si>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</si>
  <si>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</si>
  <si>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</si>
  <si>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</si>
  <si>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</si>
  <si>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</si>
  <si>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</si>
  <si>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</si>
  <si>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</si>
  <si>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</si>
  <si>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</si>
  <si>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</si>
  <si>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</si>
  <si>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</si>
  <si>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</si>
  <si>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</si>
  <si>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</si>
  <si>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</si>
  <si>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</si>
  <si>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</si>
  <si>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</si>
  <si>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</si>
  <si>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</si>
  <si>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</si>
  <si>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</si>
  <si>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</si>
  <si>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</si>
  <si>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</si>
  <si>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</si>
  <si>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</si>
  <si>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</si>
  <si>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</si>
  <si>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</si>
  <si>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</si>
  <si>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</si>
  <si>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</si>
  <si>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</si>
  <si>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</si>
  <si>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</si>
  <si>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</si>
  <si>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</si>
  <si>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</si>
  <si>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</si>
  <si>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</si>
  <si>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</si>
  <si>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</si>
  <si>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</si>
  <si>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</si>
  <si>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</si>
  <si>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</si>
  <si>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</si>
  <si>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</si>
  <si>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</si>
  <si>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</si>
  <si>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</si>
  <si>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</si>
  <si>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</si>
  <si>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</si>
  <si>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</si>
  <si>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</si>
  <si>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</si>
  <si>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</si>
  <si>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</si>
  <si>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</si>
  <si>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</si>
  <si>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</si>
  <si>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</si>
  <si>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</si>
  <si>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</si>
  <si>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</si>
  <si>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</si>
  <si>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</si>
  <si>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</si>
  <si>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</si>
  <si>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</si>
  <si>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</si>
  <si>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</si>
  <si>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</si>
  <si>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</si>
  <si>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</si>
  <si>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</si>
  <si>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</si>
  <si>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</si>
  <si>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</si>
  <si>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</si>
  <si>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</si>
  <si>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</si>
  <si>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</si>
  <si>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</si>
  <si>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</si>
  <si>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</si>
  <si>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</si>
  <si>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</si>
  <si>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</si>
  <si>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</si>
  <si>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</si>
  <si>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</si>
  <si>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</si>
  <si>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8.00F/C</t>
  </si>
  <si>
    <t>4.00F/C</t>
  </si>
  <si>
    <t>17.00F/C</t>
  </si>
  <si>
    <t>67.00F/C</t>
  </si>
  <si>
    <t>65.00F/C</t>
  </si>
  <si>
    <t>109.00F/C FALTANTE</t>
  </si>
  <si>
    <t>DE 97.76</t>
  </si>
  <si>
    <t>13.00F/C</t>
  </si>
  <si>
    <t>4.50F/C</t>
  </si>
  <si>
    <t xml:space="preserve">1.50F/C FALTANTE </t>
  </si>
  <si>
    <t>DE 19.27 CUENTA</t>
  </si>
  <si>
    <t xml:space="preserve">COBRADA POR  </t>
  </si>
  <si>
    <t xml:space="preserve">MENOS </t>
  </si>
  <si>
    <t>24.00F/C</t>
  </si>
  <si>
    <t xml:space="preserve">EN EL SISTEMA SE </t>
  </si>
  <si>
    <t>CARGO EL BIOPAGO</t>
  </si>
  <si>
    <t>DE LA CAJA 08</t>
  </si>
  <si>
    <t>SE CARGO EL BIOPAGO</t>
  </si>
  <si>
    <t>DE CAJA 07</t>
  </si>
  <si>
    <t>17.5 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</si>
</sst>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39771.57</v>
      </c>
      <c r="C2" s="43">
        <f>MODELO!AH12</f>
        <v>20733.309999999998</v>
      </c>
      <c r="D2" s="43">
        <f>EXQUISITECES!AH12</f>
        <v>7633.99</v>
      </c>
      <c r="E2" s="43">
        <f>HOYADA!AH12</f>
        <v>6705.03</v>
      </c>
      <c r="F2" s="43">
        <f>FARMASTOP!AH12</f>
        <v>1933.68</v>
      </c>
      <c r="G2" s="43">
        <f>BOCAS!AH12</f>
        <v>1849.8799999999999</v>
      </c>
      <c r="H2" s="43">
        <f>LAGUNETICA!AH12</f>
        <v>11124.4</v>
      </c>
      <c r="I2" s="43">
        <f>SANANTONIO!AH12</f>
        <v>0</v>
      </c>
      <c r="J2" s="43">
        <f>SUM(B2:I2)</f>
        <v>89751.859999999986</v>
      </c>
    </row>
    <row r="3" spans="1:10" x14ac:dyDescent="0.25">
      <c r="A3" s="46" t="s">
        <v>0</v>
      </c>
      <c r="B3" s="43">
        <f>AUTOMERCADO!AH15</f>
        <v>307.2</v>
      </c>
      <c r="C3" s="43">
        <f>MODELO!AH15</f>
        <v>535</v>
      </c>
      <c r="D3" s="43">
        <f>EXQUISITECES!AH15</f>
        <v>217.5</v>
      </c>
      <c r="E3" s="43">
        <f>HOYADA!AH15</f>
        <v>766.65</v>
      </c>
      <c r="F3" s="43">
        <f>FARMASTOP!AH15</f>
        <v>14</v>
      </c>
      <c r="G3" s="43">
        <f>BOCAS!AH15</f>
        <v>0</v>
      </c>
      <c r="H3" s="43">
        <f>LAGUNETICA!AH15</f>
        <v>461.8</v>
      </c>
      <c r="I3" s="43">
        <f>SANANTONIO!AH15</f>
        <v>0</v>
      </c>
      <c r="J3" s="43">
        <f t="shared" ref="J3:J52" si="0">SUM(B3:I3)</f>
        <v>2302.15</v>
      </c>
    </row>
    <row r="4" spans="1:10" x14ac:dyDescent="0.25">
      <c r="A4" s="73" t="s">
        <v>20</v>
      </c>
      <c r="B4" s="43">
        <f>AUTOMERCADO!AH16</f>
        <v>2116</v>
      </c>
      <c r="C4" s="43">
        <f>MODELO!AH16</f>
        <v>1181</v>
      </c>
      <c r="D4" s="43">
        <f>EXQUISITECES!AH16</f>
        <v>376</v>
      </c>
      <c r="E4" s="43">
        <f>HOYADA!AH16</f>
        <v>116</v>
      </c>
      <c r="F4" s="43">
        <f>FARMASTOP!AH16</f>
        <v>55</v>
      </c>
      <c r="G4" s="43">
        <f>BOCAS!AH16</f>
        <v>258</v>
      </c>
      <c r="H4" s="43">
        <f>LAGUNETICA!AH16</f>
        <v>504</v>
      </c>
      <c r="I4" s="43">
        <f>SANANTONIO!AH16</f>
        <v>0</v>
      </c>
      <c r="J4" s="43">
        <f t="shared" si="0"/>
        <v>4606</v>
      </c>
    </row>
    <row r="5" spans="1:10" x14ac:dyDescent="0.25">
      <c r="A5" s="46" t="s">
        <v>27</v>
      </c>
      <c r="B5" s="43">
        <f>AUTOMERCADO!AH17</f>
        <v>9310.4000000000015</v>
      </c>
      <c r="C5" s="43">
        <f>MODELO!AH17</f>
        <v>5196.4000000000005</v>
      </c>
      <c r="D5" s="43">
        <f>EXQUISITECES!AH17</f>
        <v>1654.4</v>
      </c>
      <c r="E5" s="43">
        <f>HOYADA!AH17</f>
        <v>510.40000000000009</v>
      </c>
      <c r="F5" s="43">
        <f>FARMASTOP!AH17</f>
        <v>242.00000000000003</v>
      </c>
      <c r="G5" s="43">
        <f>BOCAS!AH17</f>
        <v>1142.9399999999998</v>
      </c>
      <c r="H5" s="43">
        <f>LAGUNETICA!AH17</f>
        <v>2217.6000000000004</v>
      </c>
      <c r="I5" s="43">
        <f>SANANTONIO!AH17</f>
        <v>0</v>
      </c>
      <c r="J5" s="43">
        <f t="shared" si="0"/>
        <v>20274.14</v>
      </c>
    </row>
    <row r="6" spans="1:10" x14ac:dyDescent="0.25">
      <c r="A6" s="73" t="s">
        <v>23</v>
      </c>
      <c r="B6" s="43">
        <f>AUTOMERCADO!AH18</f>
        <v>2027</v>
      </c>
      <c r="C6" s="43">
        <f>MODELO!AH18</f>
        <v>735</v>
      </c>
      <c r="D6" s="43">
        <f>EXQUISITECES!AH18</f>
        <v>387</v>
      </c>
      <c r="E6" s="43">
        <f>HOYADA!AH18</f>
        <v>234</v>
      </c>
      <c r="F6" s="43">
        <f>FARMASTOP!AH18</f>
        <v>97</v>
      </c>
      <c r="G6" s="43">
        <f>BOCAS!AH18</f>
        <v>0</v>
      </c>
      <c r="H6" s="43">
        <f>LAGUNETICA!AH18</f>
        <v>584</v>
      </c>
      <c r="I6" s="43">
        <f>SANANTONIO!AH18</f>
        <v>0</v>
      </c>
      <c r="J6" s="43">
        <f t="shared" si="0"/>
        <v>4064</v>
      </c>
    </row>
    <row r="7" spans="1:10" x14ac:dyDescent="0.25">
      <c r="A7" s="46" t="s">
        <v>27</v>
      </c>
      <c r="B7" s="43">
        <f>AUTOMERCADO!AH19</f>
        <v>8817.4499999999989</v>
      </c>
      <c r="C7" s="43">
        <f>MODELO!AH19</f>
        <v>3197.2499999999991</v>
      </c>
      <c r="D7" s="43">
        <f>EXQUISITECES!AH19</f>
        <v>1683.45</v>
      </c>
      <c r="E7" s="43">
        <f>HOYADA!AH19</f>
        <v>1017.8999999999999</v>
      </c>
      <c r="F7" s="43">
        <f>FARMASTOP!AH19</f>
        <v>421.94999999999993</v>
      </c>
      <c r="G7" s="43">
        <f>BOCAS!AH19</f>
        <v>0</v>
      </c>
      <c r="H7" s="43">
        <f>LAGUNETICA!AH19</f>
        <v>2540.4</v>
      </c>
      <c r="I7" s="43">
        <f>SANANTONIO!AH19</f>
        <v>0</v>
      </c>
      <c r="J7" s="43">
        <f t="shared" si="0"/>
        <v>17678.399999999998</v>
      </c>
    </row>
    <row r="8" spans="1:10" x14ac:dyDescent="0.25">
      <c r="A8" s="73" t="s">
        <v>24</v>
      </c>
      <c r="B8" s="43">
        <f>AUTOMERCADO!AH20</f>
        <v>91</v>
      </c>
      <c r="C8" s="43">
        <f>MODELO!AH20</f>
        <v>83</v>
      </c>
      <c r="D8" s="43">
        <f>EXQUISITECES!AH20</f>
        <v>25</v>
      </c>
      <c r="E8" s="43">
        <f>HOYADA!AH20</f>
        <v>8</v>
      </c>
      <c r="F8" s="43">
        <f>FARMASTOP!AH20</f>
        <v>0</v>
      </c>
      <c r="G8" s="43">
        <f>BOCAS!AH20</f>
        <v>0</v>
      </c>
      <c r="H8" s="43">
        <f>LAGUNETICA!AH20</f>
        <v>56</v>
      </c>
      <c r="I8" s="43">
        <f>SANANTONIO!AH20</f>
        <v>0</v>
      </c>
      <c r="J8" s="43">
        <f t="shared" si="0"/>
        <v>263</v>
      </c>
    </row>
    <row r="9" spans="1:10" x14ac:dyDescent="0.25">
      <c r="A9" s="46" t="s">
        <v>27</v>
      </c>
      <c r="B9" s="43">
        <f>AUTOMERCADO!AH21</f>
        <v>403.13</v>
      </c>
      <c r="C9" s="43">
        <f>MODELO!AH21</f>
        <v>367.69</v>
      </c>
      <c r="D9" s="43">
        <f>EXQUISITECES!AH21</f>
        <v>110.75</v>
      </c>
      <c r="E9" s="43">
        <f>HOYADA!AH21</f>
        <v>35.44</v>
      </c>
      <c r="F9" s="43">
        <f>FARMASTOP!AH21</f>
        <v>0</v>
      </c>
      <c r="G9" s="43">
        <f>BOCAS!AH21</f>
        <v>0</v>
      </c>
      <c r="H9" s="43">
        <f>LAGUNETICA!AH21</f>
        <v>248.07999999999998</v>
      </c>
      <c r="I9" s="43">
        <f>SANANTONIO!AH21</f>
        <v>0</v>
      </c>
      <c r="J9" s="43">
        <f t="shared" si="0"/>
        <v>1165.0899999999999</v>
      </c>
    </row>
    <row r="10" spans="1:10" x14ac:dyDescent="0.25">
      <c r="A10" s="48" t="s">
        <v>25</v>
      </c>
      <c r="B10" s="43">
        <f>AUTOMERCADO!AH22</f>
        <v>4234</v>
      </c>
      <c r="C10" s="43">
        <f>MODELO!AH22</f>
        <v>1999</v>
      </c>
      <c r="D10" s="43">
        <f>EXQUISITECES!AH22</f>
        <v>788</v>
      </c>
      <c r="E10" s="43">
        <f>HOYADA!AH22</f>
        <v>358</v>
      </c>
      <c r="F10" s="43">
        <f>FARMASTOP!AH22</f>
        <v>152</v>
      </c>
      <c r="G10" s="43">
        <f>BOCAS!AH22</f>
        <v>258</v>
      </c>
      <c r="H10" s="43">
        <f>LAGUNETICA!AH22</f>
        <v>1144</v>
      </c>
      <c r="I10" s="43">
        <f>SANANTONIO!AH22</f>
        <v>0</v>
      </c>
      <c r="J10" s="43">
        <f t="shared" si="0"/>
        <v>8933</v>
      </c>
    </row>
    <row r="11" spans="1:10" x14ac:dyDescent="0.25">
      <c r="A11" s="48" t="s">
        <v>26</v>
      </c>
      <c r="B11" s="43">
        <f>AUTOMERCADO!AH23</f>
        <v>18530.98</v>
      </c>
      <c r="C11" s="43">
        <f>MODELO!AH23</f>
        <v>8761.34</v>
      </c>
      <c r="D11" s="43">
        <f>EXQUISITECES!AH23</f>
        <v>3448.6000000000004</v>
      </c>
      <c r="E11" s="43">
        <f>HOYADA!AH23</f>
        <v>1563.7399999999998</v>
      </c>
      <c r="F11" s="43">
        <f>FARMASTOP!AH23</f>
        <v>663.95</v>
      </c>
      <c r="G11" s="43">
        <f>BOCAS!AH23</f>
        <v>1142.9399999999998</v>
      </c>
      <c r="H11" s="43">
        <f>LAGUNETICA!AH23</f>
        <v>5006.08</v>
      </c>
      <c r="I11" s="43">
        <f>SANANTONIO!AH23</f>
        <v>0</v>
      </c>
      <c r="J11" s="43">
        <f t="shared" si="0"/>
        <v>39117.629999999997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61.04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41.44</v>
      </c>
      <c r="H20" s="43">
        <f>LAGUNETICA!AH32</f>
        <v>0</v>
      </c>
      <c r="I20" s="43">
        <f>SANANTONIO!AH32</f>
        <v>0</v>
      </c>
      <c r="J20" s="43">
        <f t="shared" si="0"/>
        <v>102.47999999999999</v>
      </c>
    </row>
    <row r="21" spans="1:10" x14ac:dyDescent="0.25">
      <c r="A21" s="46" t="s">
        <v>35</v>
      </c>
      <c r="B21" s="43">
        <f>AUTOMERCADO!AH33</f>
        <v>268.57600000000002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183.57920000000001</v>
      </c>
      <c r="H21" s="43">
        <f>LAGUNETICA!AH33</f>
        <v>0</v>
      </c>
      <c r="I21" s="43">
        <f>SANANTONIO!AH33</f>
        <v>0</v>
      </c>
      <c r="J21" s="43">
        <f t="shared" si="0"/>
        <v>452.15520000000004</v>
      </c>
    </row>
    <row r="22" spans="1:10" x14ac:dyDescent="0.25">
      <c r="A22" s="46" t="s">
        <v>36</v>
      </c>
      <c r="B22" s="43">
        <f>AUTOMERCADO!AH34</f>
        <v>397.13</v>
      </c>
      <c r="C22" s="43">
        <f>MODELO!AH34</f>
        <v>0</v>
      </c>
      <c r="D22" s="43">
        <f>EXQUISITECES!AH34</f>
        <v>16.559999999999999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413.69</v>
      </c>
    </row>
    <row r="23" spans="1:10" x14ac:dyDescent="0.25">
      <c r="A23" s="46" t="s">
        <v>35</v>
      </c>
      <c r="B23" s="43">
        <f>AUTOMERCADO!AH35</f>
        <v>1727.5155</v>
      </c>
      <c r="C23" s="43">
        <f>MODELO!AH35</f>
        <v>0</v>
      </c>
      <c r="D23" s="43">
        <f>EXQUISITECES!AH35</f>
        <v>72.035999999999987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1799.5515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458.16999999999996</v>
      </c>
      <c r="C26" s="43">
        <f>MODELO!AH38</f>
        <v>0</v>
      </c>
      <c r="D26" s="43">
        <f>EXQUISITECES!AH38</f>
        <v>16.559999999999999</v>
      </c>
      <c r="E26" s="43">
        <f>HOYADA!AH38</f>
        <v>0</v>
      </c>
      <c r="F26" s="43">
        <f>FARMASTOP!AH38</f>
        <v>0</v>
      </c>
      <c r="G26" s="43">
        <f>BOCAS!AH38</f>
        <v>41.44</v>
      </c>
      <c r="H26" s="43">
        <f>LAGUNETICA!AH38</f>
        <v>0</v>
      </c>
      <c r="I26" s="43">
        <f>SANANTONIO!AH38</f>
        <v>0</v>
      </c>
      <c r="J26" s="43">
        <f t="shared" si="0"/>
        <v>516.16999999999996</v>
      </c>
    </row>
    <row r="27" spans="1:10" x14ac:dyDescent="0.25">
      <c r="A27" s="48" t="s">
        <v>42</v>
      </c>
      <c r="B27" s="43">
        <f>AUTOMERCADO!AH39</f>
        <v>1996.0915</v>
      </c>
      <c r="C27" s="43">
        <f>MODELO!AH39</f>
        <v>0</v>
      </c>
      <c r="D27" s="43">
        <f>EXQUISITECES!AH39</f>
        <v>72.035999999999987</v>
      </c>
      <c r="E27" s="43">
        <f>HOYADA!AH39</f>
        <v>0</v>
      </c>
      <c r="F27" s="43">
        <f>FARMASTOP!AH39</f>
        <v>0</v>
      </c>
      <c r="G27" s="43">
        <f>BOCAS!AH39</f>
        <v>183.57920000000001</v>
      </c>
      <c r="H27" s="43">
        <f>LAGUNETICA!AH39</f>
        <v>0</v>
      </c>
      <c r="I27" s="43">
        <f>SANANTONIO!AH39</f>
        <v>0</v>
      </c>
      <c r="J27" s="43">
        <f t="shared" si="0"/>
        <v>2251.7067000000002</v>
      </c>
    </row>
    <row r="28" spans="1:10" x14ac:dyDescent="0.25">
      <c r="A28" s="46" t="s">
        <v>43</v>
      </c>
      <c r="B28" s="43">
        <f>AUTOMERCADO!AH40</f>
        <v>105.92000000000002</v>
      </c>
      <c r="C28" s="43">
        <f>MODELO!AH40</f>
        <v>10.89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11.5</v>
      </c>
      <c r="H28" s="43">
        <f>LAGUNETICA!AH40</f>
        <v>0</v>
      </c>
      <c r="I28" s="43">
        <f>SANANTONIO!AH40</f>
        <v>0</v>
      </c>
      <c r="J28" s="43">
        <f t="shared" si="0"/>
        <v>128.31</v>
      </c>
    </row>
    <row r="29" spans="1:10" x14ac:dyDescent="0.25">
      <c r="A29" s="46" t="s">
        <v>44</v>
      </c>
      <c r="B29" s="43">
        <f>AUTOMERCADO!AH41</f>
        <v>466.04800000000012</v>
      </c>
      <c r="C29" s="43">
        <f>MODELO!AH41</f>
        <v>47.916000000000004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50.944999999999993</v>
      </c>
      <c r="H29" s="43">
        <f>LAGUNETICA!AH41</f>
        <v>0</v>
      </c>
      <c r="I29" s="43">
        <f>SANANTONIO!AH41</f>
        <v>0</v>
      </c>
      <c r="J29" s="43">
        <f t="shared" si="0"/>
        <v>564.90900000000011</v>
      </c>
    </row>
    <row r="30" spans="1:10" x14ac:dyDescent="0.25">
      <c r="A30" s="46" t="s">
        <v>45</v>
      </c>
      <c r="B30" s="43">
        <f>AUTOMERCADO!AH42</f>
        <v>84.480000000000018</v>
      </c>
      <c r="C30" s="43">
        <f>MODELO!AH42</f>
        <v>7.18</v>
      </c>
      <c r="D30" s="43">
        <f>EXQUISITECES!AH42</f>
        <v>0</v>
      </c>
      <c r="E30" s="43">
        <f>HOYADA!AH42</f>
        <v>9.1</v>
      </c>
      <c r="F30" s="43">
        <f>FARMASTOP!AH42</f>
        <v>2.69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103.45000000000002</v>
      </c>
    </row>
    <row r="31" spans="1:10" x14ac:dyDescent="0.25">
      <c r="A31" s="46" t="s">
        <v>44</v>
      </c>
      <c r="B31" s="43">
        <f>AUTOMERCADO!AH43</f>
        <v>367.488</v>
      </c>
      <c r="C31" s="43">
        <f>MODELO!AH43</f>
        <v>31.232999999999997</v>
      </c>
      <c r="D31" s="43">
        <f>EXQUISITECES!AH43</f>
        <v>0</v>
      </c>
      <c r="E31" s="43">
        <f>HOYADA!AH43</f>
        <v>39.584999999999994</v>
      </c>
      <c r="F31" s="43">
        <f>FARMASTOP!AH43</f>
        <v>11.701499999999999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450.00749999999999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190.40000000000003</v>
      </c>
      <c r="C34" s="43">
        <f>MODELO!AH46</f>
        <v>18.07</v>
      </c>
      <c r="D34" s="43">
        <f>EXQUISITECES!AH46</f>
        <v>0</v>
      </c>
      <c r="E34" s="43">
        <f>HOYADA!AH46</f>
        <v>9.1</v>
      </c>
      <c r="F34" s="43">
        <f>FARMASTOP!AH46</f>
        <v>2.69</v>
      </c>
      <c r="G34" s="43">
        <f>BOCAS!AH46</f>
        <v>11.5</v>
      </c>
      <c r="H34" s="43">
        <f>LAGUNETICA!AH46</f>
        <v>0</v>
      </c>
      <c r="I34" s="43">
        <f>SANANTONIO!AH46</f>
        <v>0</v>
      </c>
      <c r="J34" s="43">
        <f t="shared" si="0"/>
        <v>231.76000000000002</v>
      </c>
    </row>
    <row r="35" spans="1:10" x14ac:dyDescent="0.25">
      <c r="A35" s="48" t="s">
        <v>48</v>
      </c>
      <c r="B35" s="43">
        <f>AUTOMERCADO!AH47</f>
        <v>833.53600000000006</v>
      </c>
      <c r="C35" s="43">
        <f>MODELO!AH47</f>
        <v>79.149000000000001</v>
      </c>
      <c r="D35" s="43">
        <f>EXQUISITECES!AH47</f>
        <v>0</v>
      </c>
      <c r="E35" s="43">
        <f>HOYADA!AH47</f>
        <v>39.584999999999994</v>
      </c>
      <c r="F35" s="43">
        <f>FARMASTOP!AH47</f>
        <v>11.701499999999999</v>
      </c>
      <c r="G35" s="43">
        <f>BOCAS!AH47</f>
        <v>50.944999999999993</v>
      </c>
      <c r="H35" s="43">
        <f>LAGUNETICA!AH47</f>
        <v>0</v>
      </c>
      <c r="I35" s="43">
        <f>SANANTONIO!AH47</f>
        <v>0</v>
      </c>
      <c r="J35" s="43">
        <f t="shared" si="0"/>
        <v>1014.9165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15145.509999999998</v>
      </c>
      <c r="C37" s="43">
        <f>MODELO!AH49</f>
        <v>6014.56</v>
      </c>
      <c r="D37" s="43">
        <f>EXQUISITECES!AH49</f>
        <v>2936.04</v>
      </c>
      <c r="E37" s="43">
        <f>HOYADA!AH49</f>
        <v>2656.93</v>
      </c>
      <c r="F37" s="43">
        <f>FARMASTOP!AH49</f>
        <v>1170.95</v>
      </c>
      <c r="G37" s="43">
        <f>BOCAS!AH49</f>
        <v>490.95</v>
      </c>
      <c r="H37" s="43">
        <f>LAGUNETICA!AH49</f>
        <v>1742.98</v>
      </c>
      <c r="I37" s="43">
        <f>SANANTONIO!AH49</f>
        <v>0</v>
      </c>
      <c r="J37" s="43">
        <f t="shared" si="0"/>
        <v>30157.920000000002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230.34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230.34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2388.1099999999997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2632.58</v>
      </c>
      <c r="I40" s="43">
        <f>SANANTONIO!AH52</f>
        <v>0</v>
      </c>
      <c r="J40" s="43">
        <f t="shared" si="0"/>
        <v>5020.6899999999996</v>
      </c>
    </row>
    <row r="41" spans="1:10" x14ac:dyDescent="0.25">
      <c r="A41" s="74" t="s">
        <v>18</v>
      </c>
      <c r="B41" s="43">
        <f>AUTOMERCADO!AH53</f>
        <v>2020.55</v>
      </c>
      <c r="C41" s="43">
        <f>MODELO!AH53</f>
        <v>2414.7800000000002</v>
      </c>
      <c r="D41" s="43">
        <f>EXQUISITECES!AH53</f>
        <v>980.68999999999994</v>
      </c>
      <c r="E41" s="43">
        <f>HOYADA!AH53</f>
        <v>1683.79</v>
      </c>
      <c r="F41" s="43">
        <f>FARMASTOP!AH53</f>
        <v>74.040000000000006</v>
      </c>
      <c r="G41" s="43">
        <f>BOCAS!AH53</f>
        <v>61.230000000000004</v>
      </c>
      <c r="H41" s="43">
        <f>LAGUNETICA!AH53</f>
        <v>1237.99</v>
      </c>
      <c r="I41" s="43">
        <f>SANANTONIO!AH53</f>
        <v>0</v>
      </c>
      <c r="J41" s="43">
        <f t="shared" si="0"/>
        <v>8473.07</v>
      </c>
    </row>
    <row r="42" spans="1:10" x14ac:dyDescent="0.25">
      <c r="A42" s="74" t="s">
        <v>114</v>
      </c>
      <c r="B42" s="43">
        <f>AUTOMERCADO!AH54</f>
        <v>262.76</v>
      </c>
      <c r="C42" s="43">
        <f>MODELO!AH54</f>
        <v>120.59</v>
      </c>
      <c r="D42" s="43">
        <f>EXQUISITECES!AH54</f>
        <v>0</v>
      </c>
      <c r="E42" s="43">
        <f>HOYADA!AH54</f>
        <v>0</v>
      </c>
      <c r="F42" s="43">
        <f>FARMASTOP!AH54</f>
        <v>22.28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405.63</v>
      </c>
    </row>
    <row r="43" spans="1:10" x14ac:dyDescent="0.25">
      <c r="A43" s="74" t="s">
        <v>52</v>
      </c>
      <c r="B43" s="43">
        <f>AUTOMERCADO!AH55</f>
        <v>531.21</v>
      </c>
      <c r="C43" s="43">
        <f>MODELO!AH55</f>
        <v>361.06</v>
      </c>
      <c r="D43" s="43">
        <f>EXQUISITECES!AH55</f>
        <v>65.699999999999989</v>
      </c>
      <c r="E43" s="43">
        <f>HOYADA!AH55</f>
        <v>9.18</v>
      </c>
      <c r="F43" s="43">
        <f>FARMASTOP!AH55</f>
        <v>3.57</v>
      </c>
      <c r="G43" s="43">
        <f>BOCAS!AH55</f>
        <v>6.64</v>
      </c>
      <c r="H43" s="43">
        <f>LAGUNETICA!AH55</f>
        <v>51.83</v>
      </c>
      <c r="I43" s="43">
        <f>SANANTONIO!AH55</f>
        <v>0</v>
      </c>
      <c r="J43" s="43">
        <f t="shared" si="0"/>
        <v>1029.19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113.61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113.61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5.86</v>
      </c>
      <c r="I47" s="43">
        <f>SANANTONIO!AH59</f>
        <v>0</v>
      </c>
      <c r="J47" s="43">
        <f t="shared" si="0"/>
        <v>5.86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39858.177499999991</v>
      </c>
      <c r="C52" s="75">
        <f>MODELO!AH64</f>
        <v>20788.199000000001</v>
      </c>
      <c r="D52" s="75">
        <f>EXQUISITECES!AH64</f>
        <v>7720.5659999999998</v>
      </c>
      <c r="E52" s="75">
        <f>HOYADA!AH64</f>
        <v>6719.875</v>
      </c>
      <c r="F52" s="75">
        <f>FARMASTOP!AH64</f>
        <v>1960.4915000000001</v>
      </c>
      <c r="G52" s="75">
        <f>BOCAS!AH64</f>
        <v>1936.2841999999998</v>
      </c>
      <c r="H52" s="75">
        <f>LAGUNETICA!AH64</f>
        <v>11139.12</v>
      </c>
      <c r="I52" s="75">
        <f>SANANTONIO!AH64</f>
        <v>0</v>
      </c>
      <c r="J52" s="75">
        <f t="shared" si="0"/>
        <v>90122.713199999984</v>
      </c>
    </row>
    <row r="53" spans="1:10" x14ac:dyDescent="0.25">
      <c r="A53" s="56" t="s">
        <v>3</v>
      </c>
      <c r="B53" s="43">
        <f>B2</f>
        <v>39771.57</v>
      </c>
      <c r="C53" s="43">
        <f t="shared" ref="C53:I53" si="1">C2</f>
        <v>20733.309999999998</v>
      </c>
      <c r="D53" s="43">
        <f t="shared" si="1"/>
        <v>7633.99</v>
      </c>
      <c r="E53" s="43">
        <f t="shared" si="1"/>
        <v>6705.03</v>
      </c>
      <c r="F53" s="43">
        <f t="shared" si="1"/>
        <v>1933.68</v>
      </c>
      <c r="G53" s="43">
        <f t="shared" si="1"/>
        <v>1849.8799999999999</v>
      </c>
      <c r="H53" s="43">
        <f t="shared" si="1"/>
        <v>11124.4</v>
      </c>
      <c r="I53" s="43">
        <f t="shared" si="1"/>
        <v>0</v>
      </c>
      <c r="J53" s="43">
        <f>J2</f>
        <v>89751.859999999986</v>
      </c>
    </row>
    <row r="54" spans="1:10" x14ac:dyDescent="0.25">
      <c r="A54" s="58" t="s">
        <v>95</v>
      </c>
      <c r="B54" s="43">
        <f>+B52-B53</f>
        <v>86.607499999990978</v>
      </c>
      <c r="C54" s="43">
        <f t="shared" ref="C54:I54" si="2">+C52-C53</f>
        <v>54.889000000002852</v>
      </c>
      <c r="D54" s="43">
        <f t="shared" si="2"/>
        <v>86.576000000000022</v>
      </c>
      <c r="E54" s="43">
        <f t="shared" si="2"/>
        <v>14.845000000000255</v>
      </c>
      <c r="F54" s="43">
        <f t="shared" si="2"/>
        <v>26.811500000000024</v>
      </c>
      <c r="G54" s="43">
        <f t="shared" si="2"/>
        <v>86.404199999999946</v>
      </c>
      <c r="H54" s="43">
        <f t="shared" si="2"/>
        <v>14.720000000001164</v>
      </c>
      <c r="I54" s="43">
        <f t="shared" si="2"/>
        <v>0</v>
      </c>
      <c r="J54" s="43">
        <f>+J52-J53</f>
        <v>370.85319999999774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P56" sqref="P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>
        <v>4.3499999999999996</v>
      </c>
      <c r="C9" s="1" t="s">
        <v>39</v>
      </c>
      <c r="D9" s="24">
        <v>4.3499999999999996</v>
      </c>
    </row>
    <row r="10" spans="1:36" ht="15.75" thickBot="1" x14ac:dyDescent="0.3">
      <c r="A10" s="1" t="s">
        <v>50</v>
      </c>
      <c r="B10" s="16">
        <v>4.43</v>
      </c>
      <c r="C10" s="1" t="s">
        <v>40</v>
      </c>
      <c r="D10" s="16">
        <v>4.43</v>
      </c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75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72</v>
      </c>
      <c r="R11" s="5" t="s">
        <v>76</v>
      </c>
      <c r="S11" s="5" t="s">
        <v>80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1034.08</v>
      </c>
      <c r="C12" s="26">
        <v>3190.17</v>
      </c>
      <c r="D12" s="26">
        <v>2815.95</v>
      </c>
      <c r="E12" s="26">
        <v>2854.47</v>
      </c>
      <c r="F12" s="26">
        <v>1190.04</v>
      </c>
      <c r="G12" s="26">
        <v>1090.82</v>
      </c>
      <c r="H12" s="26">
        <v>254.78</v>
      </c>
      <c r="I12" s="26">
        <v>2697.72</v>
      </c>
      <c r="J12" s="26">
        <v>2698.99</v>
      </c>
      <c r="K12" s="26">
        <v>3001.81</v>
      </c>
      <c r="L12" s="26">
        <v>4229.99</v>
      </c>
      <c r="M12" s="26">
        <v>3427.03</v>
      </c>
      <c r="N12" s="26">
        <v>3237.34</v>
      </c>
      <c r="O12" s="26">
        <v>3260.76</v>
      </c>
      <c r="P12" s="26">
        <v>2882.67</v>
      </c>
      <c r="Q12" s="26">
        <v>644.04999999999995</v>
      </c>
      <c r="R12" s="26">
        <v>900.58</v>
      </c>
      <c r="S12" s="26">
        <v>360.32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39771.57</v>
      </c>
      <c r="AI12" s="26">
        <v>39776</v>
      </c>
      <c r="AJ12" s="69">
        <f>+AI12-AH12</f>
        <v>4.430000000000291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31</v>
      </c>
      <c r="C15" s="23"/>
      <c r="D15" s="23">
        <v>15.75</v>
      </c>
      <c r="E15" s="23">
        <v>59.25</v>
      </c>
      <c r="F15" s="23"/>
      <c r="G15" s="23"/>
      <c r="H15" s="23"/>
      <c r="I15" s="23">
        <v>65.7</v>
      </c>
      <c r="J15" s="23">
        <v>47.5</v>
      </c>
      <c r="K15" s="23">
        <v>13.5</v>
      </c>
      <c r="L15" s="23"/>
      <c r="M15" s="23">
        <v>39</v>
      </c>
      <c r="N15" s="23">
        <v>15</v>
      </c>
      <c r="O15" s="23">
        <v>3.5</v>
      </c>
      <c r="P15" s="23"/>
      <c r="Q15" s="23"/>
      <c r="R15" s="23">
        <v>9</v>
      </c>
      <c r="S15" s="23">
        <v>8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307.2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>
        <v>175</v>
      </c>
      <c r="J16" s="31">
        <v>240</v>
      </c>
      <c r="K16" s="31">
        <v>191</v>
      </c>
      <c r="L16" s="31">
        <v>285</v>
      </c>
      <c r="M16" s="31">
        <v>236</v>
      </c>
      <c r="N16" s="31">
        <v>430</v>
      </c>
      <c r="O16" s="31">
        <v>283</v>
      </c>
      <c r="P16" s="31">
        <v>203</v>
      </c>
      <c r="Q16" s="31">
        <v>14</v>
      </c>
      <c r="R16" s="31">
        <v>40</v>
      </c>
      <c r="S16" s="31">
        <v>19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2116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770.00000000000011</v>
      </c>
      <c r="J17" s="22">
        <f t="shared" si="2"/>
        <v>1056</v>
      </c>
      <c r="K17" s="22">
        <f t="shared" si="2"/>
        <v>840.40000000000009</v>
      </c>
      <c r="L17" s="22">
        <f t="shared" si="2"/>
        <v>1254</v>
      </c>
      <c r="M17" s="22">
        <f t="shared" ref="M17:R17" si="3">M16*$B$8</f>
        <v>1038.4000000000001</v>
      </c>
      <c r="N17" s="22">
        <f t="shared" si="3"/>
        <v>1892.0000000000002</v>
      </c>
      <c r="O17" s="22">
        <f t="shared" si="3"/>
        <v>1245.2</v>
      </c>
      <c r="P17" s="22">
        <f t="shared" si="3"/>
        <v>893.2</v>
      </c>
      <c r="Q17" s="22">
        <f t="shared" si="3"/>
        <v>61.600000000000009</v>
      </c>
      <c r="R17" s="22">
        <f t="shared" si="3"/>
        <v>176</v>
      </c>
      <c r="S17" s="22">
        <f t="shared" ref="S17:AG17" si="4">S16*$B$8</f>
        <v>83.600000000000009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9310.4000000000015</v>
      </c>
    </row>
    <row r="18" spans="1:36" s="32" customFormat="1" x14ac:dyDescent="0.25">
      <c r="A18" s="30" t="s">
        <v>23</v>
      </c>
      <c r="B18" s="33">
        <v>57</v>
      </c>
      <c r="C18" s="33">
        <v>281</v>
      </c>
      <c r="D18" s="33">
        <v>270</v>
      </c>
      <c r="E18" s="33">
        <v>256</v>
      </c>
      <c r="F18" s="33">
        <v>88</v>
      </c>
      <c r="G18" s="33">
        <v>198</v>
      </c>
      <c r="H18" s="33">
        <v>44</v>
      </c>
      <c r="I18" s="33">
        <v>125</v>
      </c>
      <c r="J18" s="33">
        <v>32</v>
      </c>
      <c r="K18" s="33">
        <v>154</v>
      </c>
      <c r="L18" s="33">
        <v>131</v>
      </c>
      <c r="M18" s="33">
        <v>158</v>
      </c>
      <c r="N18" s="33">
        <v>43</v>
      </c>
      <c r="O18" s="33">
        <v>68</v>
      </c>
      <c r="P18" s="33">
        <v>82</v>
      </c>
      <c r="Q18" s="33"/>
      <c r="R18" s="33">
        <v>36</v>
      </c>
      <c r="S18" s="33">
        <v>4</v>
      </c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2027</v>
      </c>
      <c r="AJ18" s="70"/>
    </row>
    <row r="19" spans="1:36" s="47" customFormat="1" x14ac:dyDescent="0.25">
      <c r="A19" s="46" t="s">
        <v>27</v>
      </c>
      <c r="B19" s="22">
        <f>B18*$B$9</f>
        <v>247.95</v>
      </c>
      <c r="C19" s="22">
        <f t="shared" ref="C19:L19" si="5">C18*$B$9</f>
        <v>1222.3499999999999</v>
      </c>
      <c r="D19" s="22">
        <f t="shared" si="5"/>
        <v>1174.5</v>
      </c>
      <c r="E19" s="22">
        <f t="shared" si="5"/>
        <v>1113.5999999999999</v>
      </c>
      <c r="F19" s="22">
        <f t="shared" si="5"/>
        <v>382.79999999999995</v>
      </c>
      <c r="G19" s="22">
        <f t="shared" si="5"/>
        <v>861.3</v>
      </c>
      <c r="H19" s="22">
        <f t="shared" si="5"/>
        <v>191.39999999999998</v>
      </c>
      <c r="I19" s="22">
        <f t="shared" si="5"/>
        <v>543.75</v>
      </c>
      <c r="J19" s="22">
        <f t="shared" si="5"/>
        <v>139.19999999999999</v>
      </c>
      <c r="K19" s="22">
        <f t="shared" si="5"/>
        <v>669.9</v>
      </c>
      <c r="L19" s="22">
        <f t="shared" si="5"/>
        <v>569.84999999999991</v>
      </c>
      <c r="M19" s="22">
        <f t="shared" ref="M19:R19" si="6">M18*$B$9</f>
        <v>687.3</v>
      </c>
      <c r="N19" s="22">
        <f t="shared" si="6"/>
        <v>187.04999999999998</v>
      </c>
      <c r="O19" s="22">
        <f t="shared" si="6"/>
        <v>295.79999999999995</v>
      </c>
      <c r="P19" s="22">
        <f t="shared" si="6"/>
        <v>356.7</v>
      </c>
      <c r="Q19" s="22">
        <f t="shared" si="6"/>
        <v>0</v>
      </c>
      <c r="R19" s="22">
        <f t="shared" si="6"/>
        <v>156.6</v>
      </c>
      <c r="S19" s="22">
        <f t="shared" ref="S19:AG19" si="7">S18*$B$9</f>
        <v>17.399999999999999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8817.4499999999989</v>
      </c>
    </row>
    <row r="20" spans="1:36" s="32" customFormat="1" x14ac:dyDescent="0.25">
      <c r="A20" s="30" t="s">
        <v>24</v>
      </c>
      <c r="B20" s="33">
        <v>30</v>
      </c>
      <c r="C20" s="33"/>
      <c r="D20" s="33">
        <v>10</v>
      </c>
      <c r="E20" s="33">
        <v>51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91</v>
      </c>
      <c r="AJ20" s="70"/>
    </row>
    <row r="21" spans="1:36" s="47" customFormat="1" x14ac:dyDescent="0.25">
      <c r="A21" s="46" t="s">
        <v>27</v>
      </c>
      <c r="B21" s="22">
        <f>B20*$B$10</f>
        <v>132.89999999999998</v>
      </c>
      <c r="C21" s="22">
        <f t="shared" ref="C21:L21" si="8">C20*$B$10</f>
        <v>0</v>
      </c>
      <c r="D21" s="22">
        <f t="shared" si="8"/>
        <v>44.3</v>
      </c>
      <c r="E21" s="22">
        <f t="shared" si="8"/>
        <v>225.92999999999998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403.13</v>
      </c>
    </row>
    <row r="22" spans="1:36" s="47" customFormat="1" x14ac:dyDescent="0.25">
      <c r="A22" s="48" t="s">
        <v>25</v>
      </c>
      <c r="B22" s="20">
        <f>+B16+B18+B20</f>
        <v>87</v>
      </c>
      <c r="C22" s="20">
        <f t="shared" ref="C22:L22" si="11">+C16+C18+C20</f>
        <v>281</v>
      </c>
      <c r="D22" s="20">
        <f t="shared" si="11"/>
        <v>280</v>
      </c>
      <c r="E22" s="20">
        <f t="shared" si="11"/>
        <v>307</v>
      </c>
      <c r="F22" s="20">
        <f t="shared" si="11"/>
        <v>88</v>
      </c>
      <c r="G22" s="20">
        <f t="shared" si="11"/>
        <v>198</v>
      </c>
      <c r="H22" s="20">
        <f t="shared" si="11"/>
        <v>44</v>
      </c>
      <c r="I22" s="20">
        <f t="shared" si="11"/>
        <v>300</v>
      </c>
      <c r="J22" s="20">
        <f t="shared" si="11"/>
        <v>272</v>
      </c>
      <c r="K22" s="20">
        <f t="shared" si="11"/>
        <v>345</v>
      </c>
      <c r="L22" s="20">
        <f t="shared" si="11"/>
        <v>416</v>
      </c>
      <c r="M22" s="20">
        <f t="shared" ref="M22:S22" si="12">+M16+M18+M20</f>
        <v>394</v>
      </c>
      <c r="N22" s="20">
        <f t="shared" si="12"/>
        <v>473</v>
      </c>
      <c r="O22" s="20">
        <f t="shared" si="12"/>
        <v>351</v>
      </c>
      <c r="P22" s="20">
        <f t="shared" si="12"/>
        <v>285</v>
      </c>
      <c r="Q22" s="20">
        <f t="shared" si="12"/>
        <v>14</v>
      </c>
      <c r="R22" s="20">
        <f t="shared" si="12"/>
        <v>76</v>
      </c>
      <c r="S22" s="20">
        <f t="shared" si="12"/>
        <v>23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4234</v>
      </c>
    </row>
    <row r="23" spans="1:36" s="47" customFormat="1" x14ac:dyDescent="0.25">
      <c r="A23" s="48" t="s">
        <v>26</v>
      </c>
      <c r="B23" s="19">
        <f>+B17+B19+B21</f>
        <v>380.84999999999997</v>
      </c>
      <c r="C23" s="19">
        <f t="shared" ref="C23:L23" si="14">+C17+C19+C21</f>
        <v>1222.3499999999999</v>
      </c>
      <c r="D23" s="19">
        <f t="shared" si="14"/>
        <v>1218.8</v>
      </c>
      <c r="E23" s="19">
        <f t="shared" si="14"/>
        <v>1339.53</v>
      </c>
      <c r="F23" s="19">
        <f t="shared" si="14"/>
        <v>382.79999999999995</v>
      </c>
      <c r="G23" s="19">
        <f t="shared" si="14"/>
        <v>861.3</v>
      </c>
      <c r="H23" s="19">
        <f t="shared" si="14"/>
        <v>191.39999999999998</v>
      </c>
      <c r="I23" s="19">
        <f t="shared" si="14"/>
        <v>1313.75</v>
      </c>
      <c r="J23" s="19">
        <f t="shared" si="14"/>
        <v>1195.2</v>
      </c>
      <c r="K23" s="19">
        <f t="shared" si="14"/>
        <v>1510.3000000000002</v>
      </c>
      <c r="L23" s="19">
        <f t="shared" si="14"/>
        <v>1823.85</v>
      </c>
      <c r="M23" s="19">
        <f t="shared" ref="M23:S23" si="15">+M17+M19+M21</f>
        <v>1725.7</v>
      </c>
      <c r="N23" s="19">
        <f t="shared" si="15"/>
        <v>2079.0500000000002</v>
      </c>
      <c r="O23" s="19">
        <f t="shared" si="15"/>
        <v>1541</v>
      </c>
      <c r="P23" s="19">
        <f t="shared" si="15"/>
        <v>1249.9000000000001</v>
      </c>
      <c r="Q23" s="19">
        <f t="shared" si="15"/>
        <v>61.600000000000009</v>
      </c>
      <c r="R23" s="19">
        <f t="shared" si="15"/>
        <v>332.6</v>
      </c>
      <c r="S23" s="19">
        <f t="shared" si="15"/>
        <v>101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18530.98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61.04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61.04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268.57600000000002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268.57600000000002</v>
      </c>
    </row>
    <row r="34" spans="1:34" x14ac:dyDescent="0.25">
      <c r="A34" s="13" t="s">
        <v>36</v>
      </c>
      <c r="B34" s="38"/>
      <c r="C34" s="38">
        <v>85.89</v>
      </c>
      <c r="D34" s="38">
        <v>133.41999999999999</v>
      </c>
      <c r="E34" s="38">
        <v>50</v>
      </c>
      <c r="F34" s="38">
        <v>48.31</v>
      </c>
      <c r="G34" s="38"/>
      <c r="H34" s="38"/>
      <c r="I34" s="38"/>
      <c r="J34" s="38"/>
      <c r="K34" s="38"/>
      <c r="L34" s="38">
        <v>45</v>
      </c>
      <c r="M34" s="38"/>
      <c r="N34" s="38"/>
      <c r="O34" s="38"/>
      <c r="P34" s="38"/>
      <c r="Q34" s="38">
        <v>34.51</v>
      </c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397.13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373.62149999999997</v>
      </c>
      <c r="D35" s="22">
        <f t="shared" si="33"/>
        <v>580.37699999999995</v>
      </c>
      <c r="E35" s="22">
        <f t="shared" si="33"/>
        <v>217.49999999999997</v>
      </c>
      <c r="F35" s="22">
        <f t="shared" si="33"/>
        <v>210.14849999999998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195.74999999999997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150.11849999999998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1727.5155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85.89</v>
      </c>
      <c r="D38" s="20">
        <f t="shared" si="39"/>
        <v>133.41999999999999</v>
      </c>
      <c r="E38" s="20">
        <f t="shared" si="39"/>
        <v>50</v>
      </c>
      <c r="F38" s="20">
        <f t="shared" si="39"/>
        <v>48.31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106.03999999999999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34.51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458.16999999999996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373.62149999999997</v>
      </c>
      <c r="D39" s="19">
        <f t="shared" si="42"/>
        <v>580.37699999999995</v>
      </c>
      <c r="E39" s="19">
        <f t="shared" si="42"/>
        <v>217.49999999999997</v>
      </c>
      <c r="F39" s="19">
        <f t="shared" si="42"/>
        <v>210.14849999999998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464.32600000000002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150.11849999999998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1996.0915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>
        <v>22.46</v>
      </c>
      <c r="N40" s="36"/>
      <c r="O40" s="36"/>
      <c r="P40" s="36">
        <v>13.53</v>
      </c>
      <c r="Q40" s="36">
        <v>69.930000000000007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105.92000000000002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98.824000000000012</v>
      </c>
      <c r="N41" s="22">
        <f t="shared" si="46"/>
        <v>0</v>
      </c>
      <c r="O41" s="22">
        <f t="shared" si="46"/>
        <v>0</v>
      </c>
      <c r="P41" s="22">
        <f t="shared" si="46"/>
        <v>59.532000000000004</v>
      </c>
      <c r="Q41" s="22">
        <f t="shared" si="46"/>
        <v>307.69200000000006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466.04800000000012</v>
      </c>
    </row>
    <row r="42" spans="1:34" x14ac:dyDescent="0.25">
      <c r="A42" s="13" t="s">
        <v>45</v>
      </c>
      <c r="B42" s="38"/>
      <c r="C42" s="38"/>
      <c r="D42" s="38">
        <v>20.84</v>
      </c>
      <c r="E42" s="38">
        <v>38.92</v>
      </c>
      <c r="F42" s="38"/>
      <c r="G42" s="38">
        <v>16.510000000000002</v>
      </c>
      <c r="H42" s="38"/>
      <c r="I42" s="38"/>
      <c r="J42" s="38"/>
      <c r="K42" s="38"/>
      <c r="L42" s="38"/>
      <c r="M42" s="38"/>
      <c r="N42" s="38"/>
      <c r="O42" s="38"/>
      <c r="P42" s="38">
        <v>8.2100000000000009</v>
      </c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84.480000000000018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90.653999999999996</v>
      </c>
      <c r="E43" s="22">
        <f t="shared" si="48"/>
        <v>169.30199999999999</v>
      </c>
      <c r="F43" s="22">
        <f t="shared" si="48"/>
        <v>0</v>
      </c>
      <c r="G43" s="22">
        <f t="shared" si="48"/>
        <v>71.8185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35.713500000000003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367.488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20.84</v>
      </c>
      <c r="E46" s="20">
        <f t="shared" si="54"/>
        <v>38.92</v>
      </c>
      <c r="F46" s="20">
        <f t="shared" si="54"/>
        <v>0</v>
      </c>
      <c r="G46" s="20">
        <f t="shared" si="54"/>
        <v>16.510000000000002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22.46</v>
      </c>
      <c r="N46" s="20">
        <f t="shared" si="55"/>
        <v>0</v>
      </c>
      <c r="O46" s="20">
        <f t="shared" si="55"/>
        <v>0</v>
      </c>
      <c r="P46" s="20">
        <f t="shared" si="55"/>
        <v>21.740000000000002</v>
      </c>
      <c r="Q46" s="20">
        <f t="shared" si="55"/>
        <v>69.930000000000007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190.40000000000003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90.653999999999996</v>
      </c>
      <c r="E47" s="19">
        <f t="shared" si="57"/>
        <v>169.30199999999999</v>
      </c>
      <c r="F47" s="19">
        <f t="shared" si="57"/>
        <v>0</v>
      </c>
      <c r="G47" s="19">
        <f t="shared" si="57"/>
        <v>71.8185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98.824000000000012</v>
      </c>
      <c r="N47" s="19">
        <f t="shared" si="58"/>
        <v>0</v>
      </c>
      <c r="O47" s="19">
        <f t="shared" si="58"/>
        <v>0</v>
      </c>
      <c r="P47" s="19">
        <f t="shared" si="58"/>
        <v>95.245500000000007</v>
      </c>
      <c r="Q47" s="19">
        <f t="shared" si="58"/>
        <v>307.69200000000006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833.53600000000006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269.07</v>
      </c>
      <c r="C49" s="44">
        <v>1234.0899999999999</v>
      </c>
      <c r="D49" s="44">
        <v>864.06</v>
      </c>
      <c r="E49" s="44">
        <v>1030.08</v>
      </c>
      <c r="F49" s="44">
        <v>526.35</v>
      </c>
      <c r="G49" s="44">
        <v>142.87</v>
      </c>
      <c r="H49" s="44">
        <v>46.55</v>
      </c>
      <c r="I49" s="44">
        <v>992.7</v>
      </c>
      <c r="J49" s="44">
        <v>1047.96</v>
      </c>
      <c r="K49" s="44">
        <v>1174.96</v>
      </c>
      <c r="L49" s="44">
        <v>1973.26</v>
      </c>
      <c r="M49" s="45">
        <v>1533.93</v>
      </c>
      <c r="N49" s="45">
        <v>861.84</v>
      </c>
      <c r="O49" s="45">
        <v>1467.46</v>
      </c>
      <c r="P49" s="45">
        <v>1556.22</v>
      </c>
      <c r="Q49" s="45">
        <v>125.39</v>
      </c>
      <c r="R49" s="45">
        <v>298.72000000000003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15145.509999999998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>
        <v>230.34</v>
      </c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230.34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345.84</v>
      </c>
      <c r="C53" s="44">
        <v>371.35</v>
      </c>
      <c r="D53" s="44">
        <v>46.29</v>
      </c>
      <c r="E53" s="44"/>
      <c r="F53" s="44"/>
      <c r="G53" s="44">
        <v>20.76</v>
      </c>
      <c r="H53" s="44"/>
      <c r="I53" s="44">
        <v>201.39</v>
      </c>
      <c r="J53" s="44">
        <v>283.33999999999997</v>
      </c>
      <c r="K53" s="44">
        <v>302.23</v>
      </c>
      <c r="L53" s="44"/>
      <c r="M53" s="45"/>
      <c r="N53" s="45">
        <v>283.79000000000002</v>
      </c>
      <c r="O53" s="45">
        <v>144.88</v>
      </c>
      <c r="P53" s="45"/>
      <c r="Q53" s="45"/>
      <c r="R53" s="45"/>
      <c r="S53" s="45">
        <v>20.68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2020.55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>
        <v>262.76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262.76</v>
      </c>
    </row>
    <row r="55" spans="1:34" x14ac:dyDescent="0.25">
      <c r="A55" s="17" t="s">
        <v>52</v>
      </c>
      <c r="B55" s="44">
        <v>10</v>
      </c>
      <c r="C55" s="44"/>
      <c r="D55" s="44"/>
      <c r="E55" s="44">
        <v>40.72</v>
      </c>
      <c r="F55" s="44">
        <v>84.01</v>
      </c>
      <c r="G55" s="44"/>
      <c r="H55" s="44"/>
      <c r="I55" s="44">
        <v>134.34</v>
      </c>
      <c r="J55" s="44">
        <v>126.36</v>
      </c>
      <c r="K55" s="44">
        <v>2.66</v>
      </c>
      <c r="L55" s="44"/>
      <c r="M55" s="45">
        <v>31.74</v>
      </c>
      <c r="N55" s="45"/>
      <c r="O55" s="45">
        <v>101.38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531.21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1036.76</v>
      </c>
      <c r="C64" s="53">
        <f t="shared" ref="C64:AG64" si="61">+C15+C23+C31+C39+C47+C48+C49+C50+C51+C52+C53+C54+C55+C56+C57+C58+C59+C60+C61+C62+C63</f>
        <v>3201.4114999999997</v>
      </c>
      <c r="D64" s="53">
        <f t="shared" si="61"/>
        <v>2815.9309999999996</v>
      </c>
      <c r="E64" s="53">
        <f t="shared" si="61"/>
        <v>2856.3819999999996</v>
      </c>
      <c r="F64" s="53">
        <f t="shared" si="61"/>
        <v>1203.3084999999999</v>
      </c>
      <c r="G64" s="53">
        <f t="shared" si="61"/>
        <v>1096.7484999999999</v>
      </c>
      <c r="H64" s="53">
        <f t="shared" si="61"/>
        <v>237.95</v>
      </c>
      <c r="I64" s="53">
        <f t="shared" si="61"/>
        <v>2707.88</v>
      </c>
      <c r="J64" s="53">
        <f t="shared" si="61"/>
        <v>2700.36</v>
      </c>
      <c r="K64" s="53">
        <f t="shared" si="61"/>
        <v>3003.65</v>
      </c>
      <c r="L64" s="53">
        <f t="shared" si="61"/>
        <v>4261.4359999999997</v>
      </c>
      <c r="M64" s="53">
        <f t="shared" si="61"/>
        <v>3429.194</v>
      </c>
      <c r="N64" s="53">
        <f t="shared" si="61"/>
        <v>3239.6800000000003</v>
      </c>
      <c r="O64" s="53">
        <f t="shared" si="61"/>
        <v>3258.2200000000003</v>
      </c>
      <c r="P64" s="53">
        <f t="shared" si="61"/>
        <v>2901.3654999999999</v>
      </c>
      <c r="Q64" s="53">
        <f t="shared" si="61"/>
        <v>644.80050000000006</v>
      </c>
      <c r="R64" s="53">
        <f t="shared" si="61"/>
        <v>903.08</v>
      </c>
      <c r="S64" s="53">
        <f t="shared" si="61"/>
        <v>360.02000000000004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39858.177499999991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10 N</v>
      </c>
      <c r="R66" s="55" t="str">
        <f t="shared" si="62"/>
        <v>CAJA 12 N</v>
      </c>
      <c r="S66" s="55" t="str">
        <f t="shared" si="62"/>
        <v>CAJA 14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1034.08</v>
      </c>
      <c r="C67" s="57">
        <f t="shared" ref="C67:L67" si="63">C12</f>
        <v>3190.17</v>
      </c>
      <c r="D67" s="57">
        <f t="shared" si="63"/>
        <v>2815.95</v>
      </c>
      <c r="E67" s="57">
        <f t="shared" si="63"/>
        <v>2854.47</v>
      </c>
      <c r="F67" s="57">
        <f t="shared" si="63"/>
        <v>1190.04</v>
      </c>
      <c r="G67" s="57">
        <f t="shared" si="63"/>
        <v>1090.82</v>
      </c>
      <c r="H67" s="57">
        <f t="shared" si="63"/>
        <v>254.78</v>
      </c>
      <c r="I67" s="57">
        <f t="shared" si="63"/>
        <v>2697.72</v>
      </c>
      <c r="J67" s="57">
        <f t="shared" si="63"/>
        <v>2698.99</v>
      </c>
      <c r="K67" s="57">
        <f t="shared" si="63"/>
        <v>3001.81</v>
      </c>
      <c r="L67" s="57">
        <f t="shared" si="63"/>
        <v>4229.99</v>
      </c>
      <c r="M67" s="57">
        <f t="shared" ref="M67:AG67" si="64">M12</f>
        <v>3427.03</v>
      </c>
      <c r="N67" s="57">
        <f t="shared" si="64"/>
        <v>3237.34</v>
      </c>
      <c r="O67" s="57">
        <f t="shared" si="64"/>
        <v>3260.76</v>
      </c>
      <c r="P67" s="57">
        <f t="shared" si="64"/>
        <v>2882.67</v>
      </c>
      <c r="Q67" s="57">
        <f t="shared" si="64"/>
        <v>644.04999999999995</v>
      </c>
      <c r="R67" s="57">
        <f t="shared" si="64"/>
        <v>900.58</v>
      </c>
      <c r="S67" s="57">
        <f t="shared" si="64"/>
        <v>360.32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39771.57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1034.08</v>
      </c>
      <c r="C69" s="59">
        <f t="shared" ref="C69:L69" si="67">+C67+C68</f>
        <v>3190.17</v>
      </c>
      <c r="D69" s="59">
        <f t="shared" si="67"/>
        <v>2815.95</v>
      </c>
      <c r="E69" s="59">
        <f t="shared" si="67"/>
        <v>2854.47</v>
      </c>
      <c r="F69" s="59">
        <f t="shared" si="67"/>
        <v>1190.04</v>
      </c>
      <c r="G69" s="59">
        <f t="shared" si="67"/>
        <v>1090.82</v>
      </c>
      <c r="H69" s="59">
        <f t="shared" si="67"/>
        <v>254.78</v>
      </c>
      <c r="I69" s="59">
        <f t="shared" si="67"/>
        <v>2697.72</v>
      </c>
      <c r="J69" s="59">
        <f t="shared" si="67"/>
        <v>2698.99</v>
      </c>
      <c r="K69" s="59">
        <f t="shared" si="67"/>
        <v>3001.81</v>
      </c>
      <c r="L69" s="59">
        <f t="shared" si="67"/>
        <v>4229.99</v>
      </c>
      <c r="M69" s="59">
        <f t="shared" ref="M69:AG69" si="68">+M67+M68</f>
        <v>3427.03</v>
      </c>
      <c r="N69" s="59">
        <f t="shared" si="68"/>
        <v>3237.34</v>
      </c>
      <c r="O69" s="59">
        <f t="shared" si="68"/>
        <v>3260.76</v>
      </c>
      <c r="P69" s="59">
        <f t="shared" si="68"/>
        <v>2882.67</v>
      </c>
      <c r="Q69" s="59">
        <f t="shared" si="68"/>
        <v>644.04999999999995</v>
      </c>
      <c r="R69" s="59">
        <f t="shared" si="68"/>
        <v>900.58</v>
      </c>
      <c r="S69" s="59">
        <f t="shared" si="68"/>
        <v>360.32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39771.57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2.6800000000000637</v>
      </c>
      <c r="C70" s="57">
        <f t="shared" si="69"/>
        <v>11.241499999999633</v>
      </c>
      <c r="D70" s="57">
        <f t="shared" si="69"/>
        <v>-1.9000000000232831E-2</v>
      </c>
      <c r="E70" s="57">
        <f t="shared" si="69"/>
        <v>1.9119999999998072</v>
      </c>
      <c r="F70" s="57">
        <f t="shared" si="69"/>
        <v>13.268499999999904</v>
      </c>
      <c r="G70" s="57">
        <f t="shared" si="69"/>
        <v>5.9284999999999854</v>
      </c>
      <c r="H70" s="57">
        <f t="shared" si="69"/>
        <v>-16.830000000000013</v>
      </c>
      <c r="I70" s="57">
        <f t="shared" si="69"/>
        <v>10.160000000000309</v>
      </c>
      <c r="J70" s="57">
        <f t="shared" si="69"/>
        <v>1.3700000000003456</v>
      </c>
      <c r="K70" s="57">
        <f t="shared" si="69"/>
        <v>1.8400000000001455</v>
      </c>
      <c r="L70" s="57">
        <f t="shared" si="69"/>
        <v>31.445999999999913</v>
      </c>
      <c r="M70" s="57">
        <f t="shared" ref="M70:AG70" si="70">+M64-M69</f>
        <v>2.1639999999997599</v>
      </c>
      <c r="N70" s="57">
        <f t="shared" si="70"/>
        <v>2.3400000000001455</v>
      </c>
      <c r="O70" s="57">
        <f t="shared" si="70"/>
        <v>-2.5399999999999636</v>
      </c>
      <c r="P70" s="57">
        <f t="shared" si="70"/>
        <v>18.695499999999811</v>
      </c>
      <c r="Q70" s="57">
        <f t="shared" si="70"/>
        <v>0.75050000000010186</v>
      </c>
      <c r="R70" s="57">
        <f t="shared" si="70"/>
        <v>2.5</v>
      </c>
      <c r="S70" s="57">
        <f t="shared" si="70"/>
        <v>-0.29999999999995453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86.60749999999976</v>
      </c>
    </row>
    <row r="71" spans="1:34" ht="101.25" customHeight="1" x14ac:dyDescent="0.25">
      <c r="A71" s="77" t="s">
        <v>96</v>
      </c>
      <c r="B71" s="14"/>
      <c r="C71" s="14" t="s">
        <v>128</v>
      </c>
      <c r="D71" s="14"/>
      <c r="E71" s="14"/>
      <c r="F71" s="14" t="s">
        <v>130</v>
      </c>
      <c r="G71" s="14" t="s">
        <v>131</v>
      </c>
      <c r="H71" s="14" t="s">
        <v>132</v>
      </c>
      <c r="I71" s="14"/>
      <c r="J71" s="14"/>
      <c r="K71" s="14"/>
      <c r="L71" s="14" t="s">
        <v>136</v>
      </c>
      <c r="M71" s="29"/>
      <c r="N71" s="29" t="s">
        <v>137</v>
      </c>
      <c r="O71" s="29" t="s">
        <v>137</v>
      </c>
      <c r="P71" s="29" t="s">
        <v>142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129</v>
      </c>
      <c r="H72" s="12" t="s">
        <v>133</v>
      </c>
      <c r="N72" s="12" t="s">
        <v>138</v>
      </c>
      <c r="O72" s="12" t="s">
        <v>140</v>
      </c>
      <c r="AH72" s="47"/>
    </row>
    <row r="73" spans="1:34" x14ac:dyDescent="0.25">
      <c r="H73" s="12" t="s">
        <v>134</v>
      </c>
      <c r="N73" s="12" t="s">
        <v>139</v>
      </c>
      <c r="O73" s="12" t="s">
        <v>141</v>
      </c>
      <c r="AH73" s="47"/>
    </row>
    <row r="74" spans="1:34" x14ac:dyDescent="0.25">
      <c r="H74" s="12" t="s">
        <v>135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I44" sqref="AI4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>
        <v>4.3499999999999996</v>
      </c>
      <c r="C9" s="1" t="s">
        <v>39</v>
      </c>
      <c r="D9" s="24">
        <v>4.3499999999999996</v>
      </c>
    </row>
    <row r="10" spans="1:36" ht="15.75" thickBot="1" x14ac:dyDescent="0.3">
      <c r="A10" s="1" t="s">
        <v>50</v>
      </c>
      <c r="B10" s="16">
        <v>4.43</v>
      </c>
      <c r="C10" s="1" t="s">
        <v>40</v>
      </c>
      <c r="D10" s="16">
        <v>4.43</v>
      </c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63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1339.52</v>
      </c>
      <c r="C12" s="26">
        <v>1459.6</v>
      </c>
      <c r="D12" s="26">
        <v>595.58000000000004</v>
      </c>
      <c r="E12" s="26">
        <v>1106.5899999999999</v>
      </c>
      <c r="F12" s="26">
        <v>1019.34</v>
      </c>
      <c r="G12" s="26">
        <v>728.35</v>
      </c>
      <c r="H12" s="26">
        <v>682.91</v>
      </c>
      <c r="I12" s="26">
        <v>1610.73</v>
      </c>
      <c r="J12" s="26">
        <v>1815.91</v>
      </c>
      <c r="K12" s="26">
        <v>2551.63</v>
      </c>
      <c r="L12" s="26">
        <v>2934.3</v>
      </c>
      <c r="M12" s="26">
        <v>1521.56</v>
      </c>
      <c r="N12" s="26">
        <v>1446.94</v>
      </c>
      <c r="O12" s="26">
        <v>1920.35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20733.309999999998</v>
      </c>
      <c r="AI12" s="26">
        <v>20733.330000000002</v>
      </c>
      <c r="AJ12" s="69">
        <f>+AI12-AH12</f>
        <v>2.0000000004074536E-2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46</v>
      </c>
      <c r="D15" s="23">
        <v>12.5</v>
      </c>
      <c r="E15" s="23">
        <v>0</v>
      </c>
      <c r="F15" s="23">
        <v>2</v>
      </c>
      <c r="G15" s="23">
        <v>83.5</v>
      </c>
      <c r="H15" s="23">
        <v>5</v>
      </c>
      <c r="I15" s="23">
        <v>94.5</v>
      </c>
      <c r="J15" s="23">
        <v>28</v>
      </c>
      <c r="K15" s="23">
        <v>73.5</v>
      </c>
      <c r="L15" s="23">
        <v>29</v>
      </c>
      <c r="M15" s="23">
        <v>65</v>
      </c>
      <c r="N15" s="23">
        <v>53.5</v>
      </c>
      <c r="O15" s="23">
        <v>42.5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535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144</v>
      </c>
      <c r="J16" s="31">
        <v>121</v>
      </c>
      <c r="K16" s="31">
        <v>246</v>
      </c>
      <c r="L16" s="31">
        <v>272</v>
      </c>
      <c r="M16" s="31">
        <v>86</v>
      </c>
      <c r="N16" s="31">
        <v>159</v>
      </c>
      <c r="O16" s="31">
        <v>153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1181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633.6</v>
      </c>
      <c r="J17" s="22">
        <f t="shared" si="2"/>
        <v>532.40000000000009</v>
      </c>
      <c r="K17" s="22">
        <f t="shared" si="2"/>
        <v>1082.4000000000001</v>
      </c>
      <c r="L17" s="22">
        <f t="shared" si="2"/>
        <v>1196.8000000000002</v>
      </c>
      <c r="M17" s="22">
        <f t="shared" si="2"/>
        <v>378.40000000000003</v>
      </c>
      <c r="N17" s="22">
        <f t="shared" si="2"/>
        <v>699.6</v>
      </c>
      <c r="O17" s="22">
        <f t="shared" si="2"/>
        <v>673.2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5196.4000000000005</v>
      </c>
    </row>
    <row r="18" spans="1:36" s="32" customFormat="1" x14ac:dyDescent="0.25">
      <c r="A18" s="30" t="s">
        <v>23</v>
      </c>
      <c r="B18" s="33">
        <v>49</v>
      </c>
      <c r="C18" s="33">
        <v>107</v>
      </c>
      <c r="D18" s="33">
        <v>55</v>
      </c>
      <c r="E18" s="33">
        <v>120</v>
      </c>
      <c r="F18" s="33">
        <v>70</v>
      </c>
      <c r="G18" s="33">
        <v>41</v>
      </c>
      <c r="H18" s="33">
        <v>37</v>
      </c>
      <c r="I18" s="33">
        <v>2</v>
      </c>
      <c r="J18" s="33">
        <v>39</v>
      </c>
      <c r="K18" s="33">
        <v>30</v>
      </c>
      <c r="L18" s="33">
        <v>83</v>
      </c>
      <c r="M18" s="33">
        <v>45</v>
      </c>
      <c r="N18" s="33">
        <v>31</v>
      </c>
      <c r="O18" s="33">
        <v>26</v>
      </c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735</v>
      </c>
      <c r="AJ18" s="70"/>
    </row>
    <row r="19" spans="1:36" s="47" customFormat="1" x14ac:dyDescent="0.25">
      <c r="A19" s="46" t="s">
        <v>27</v>
      </c>
      <c r="B19" s="22">
        <f>B18*$B$9</f>
        <v>213.14999999999998</v>
      </c>
      <c r="C19" s="22">
        <f t="shared" ref="C19:AG19" si="3">C18*$B$9</f>
        <v>465.45</v>
      </c>
      <c r="D19" s="22">
        <f t="shared" si="3"/>
        <v>239.24999999999997</v>
      </c>
      <c r="E19" s="22">
        <f t="shared" si="3"/>
        <v>522</v>
      </c>
      <c r="F19" s="22">
        <f t="shared" si="3"/>
        <v>304.5</v>
      </c>
      <c r="G19" s="22">
        <f t="shared" si="3"/>
        <v>178.35</v>
      </c>
      <c r="H19" s="22">
        <f t="shared" si="3"/>
        <v>160.94999999999999</v>
      </c>
      <c r="I19" s="22">
        <f t="shared" si="3"/>
        <v>8.6999999999999993</v>
      </c>
      <c r="J19" s="22">
        <f t="shared" si="3"/>
        <v>169.64999999999998</v>
      </c>
      <c r="K19" s="22">
        <f t="shared" si="3"/>
        <v>130.5</v>
      </c>
      <c r="L19" s="22">
        <f t="shared" si="3"/>
        <v>361.04999999999995</v>
      </c>
      <c r="M19" s="22">
        <f t="shared" si="3"/>
        <v>195.74999999999997</v>
      </c>
      <c r="N19" s="22">
        <f t="shared" si="3"/>
        <v>134.85</v>
      </c>
      <c r="O19" s="22">
        <f t="shared" si="3"/>
        <v>113.1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3197.2499999999991</v>
      </c>
    </row>
    <row r="20" spans="1:36" s="32" customFormat="1" x14ac:dyDescent="0.25">
      <c r="A20" s="30" t="s">
        <v>24</v>
      </c>
      <c r="B20" s="33">
        <v>30</v>
      </c>
      <c r="C20" s="33">
        <v>26</v>
      </c>
      <c r="D20" s="33"/>
      <c r="E20" s="33"/>
      <c r="F20" s="33">
        <v>10</v>
      </c>
      <c r="G20" s="33">
        <v>17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83</v>
      </c>
      <c r="AJ20" s="70"/>
    </row>
    <row r="21" spans="1:36" s="47" customFormat="1" x14ac:dyDescent="0.25">
      <c r="A21" s="46" t="s">
        <v>27</v>
      </c>
      <c r="B21" s="22">
        <f>B20*$B$10</f>
        <v>132.89999999999998</v>
      </c>
      <c r="C21" s="22">
        <f t="shared" ref="C21:AG21" si="4">C20*$B$10</f>
        <v>115.17999999999999</v>
      </c>
      <c r="D21" s="22">
        <f t="shared" si="4"/>
        <v>0</v>
      </c>
      <c r="E21" s="22">
        <f t="shared" si="4"/>
        <v>0</v>
      </c>
      <c r="F21" s="22">
        <f t="shared" si="4"/>
        <v>44.3</v>
      </c>
      <c r="G21" s="22">
        <f t="shared" si="4"/>
        <v>75.31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367.69</v>
      </c>
    </row>
    <row r="22" spans="1:36" s="47" customFormat="1" x14ac:dyDescent="0.25">
      <c r="A22" s="48" t="s">
        <v>25</v>
      </c>
      <c r="B22" s="20">
        <f>+B16+B18+B20</f>
        <v>79</v>
      </c>
      <c r="C22" s="20">
        <f t="shared" ref="C22:AG23" si="5">+C16+C18+C20</f>
        <v>133</v>
      </c>
      <c r="D22" s="20">
        <f t="shared" si="5"/>
        <v>55</v>
      </c>
      <c r="E22" s="20">
        <f t="shared" si="5"/>
        <v>120</v>
      </c>
      <c r="F22" s="20">
        <f t="shared" si="5"/>
        <v>80</v>
      </c>
      <c r="G22" s="20">
        <f t="shared" si="5"/>
        <v>58</v>
      </c>
      <c r="H22" s="20">
        <f t="shared" si="5"/>
        <v>37</v>
      </c>
      <c r="I22" s="20">
        <f t="shared" si="5"/>
        <v>146</v>
      </c>
      <c r="J22" s="20">
        <f t="shared" si="5"/>
        <v>160</v>
      </c>
      <c r="K22" s="20">
        <f t="shared" si="5"/>
        <v>276</v>
      </c>
      <c r="L22" s="20">
        <f t="shared" si="5"/>
        <v>355</v>
      </c>
      <c r="M22" s="20">
        <f t="shared" si="5"/>
        <v>131</v>
      </c>
      <c r="N22" s="20">
        <f t="shared" si="5"/>
        <v>190</v>
      </c>
      <c r="O22" s="20">
        <f t="shared" si="5"/>
        <v>179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1999</v>
      </c>
    </row>
    <row r="23" spans="1:36" s="47" customFormat="1" x14ac:dyDescent="0.25">
      <c r="A23" s="48" t="s">
        <v>26</v>
      </c>
      <c r="B23" s="19">
        <f>+B17+B19+B21</f>
        <v>346.04999999999995</v>
      </c>
      <c r="C23" s="19">
        <f t="shared" si="5"/>
        <v>580.63</v>
      </c>
      <c r="D23" s="19">
        <f t="shared" si="5"/>
        <v>239.24999999999997</v>
      </c>
      <c r="E23" s="19">
        <f t="shared" si="5"/>
        <v>522</v>
      </c>
      <c r="F23" s="19">
        <f t="shared" si="5"/>
        <v>348.8</v>
      </c>
      <c r="G23" s="19">
        <f t="shared" si="5"/>
        <v>253.66</v>
      </c>
      <c r="H23" s="19">
        <f t="shared" si="5"/>
        <v>160.94999999999999</v>
      </c>
      <c r="I23" s="19">
        <f t="shared" si="5"/>
        <v>642.30000000000007</v>
      </c>
      <c r="J23" s="19">
        <f t="shared" si="5"/>
        <v>702.05000000000007</v>
      </c>
      <c r="K23" s="19">
        <f t="shared" si="5"/>
        <v>1212.9000000000001</v>
      </c>
      <c r="L23" s="19">
        <f t="shared" si="5"/>
        <v>1557.8500000000001</v>
      </c>
      <c r="M23" s="19">
        <f t="shared" si="5"/>
        <v>574.15</v>
      </c>
      <c r="N23" s="19">
        <f t="shared" si="5"/>
        <v>834.45</v>
      </c>
      <c r="O23" s="19">
        <f t="shared" si="5"/>
        <v>786.30000000000007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8761.34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10.89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10.89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47.916000000000004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47.916000000000004</v>
      </c>
    </row>
    <row r="42" spans="1:34" x14ac:dyDescent="0.25">
      <c r="A42" s="13" t="s">
        <v>45</v>
      </c>
      <c r="B42" s="38"/>
      <c r="C42" s="38">
        <v>7.18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7.18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31.232999999999997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31.232999999999997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7.18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10.89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18.07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31.232999999999997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47.916000000000004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79.149000000000001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298.52999999999997</v>
      </c>
      <c r="C49" s="44">
        <v>583.91</v>
      </c>
      <c r="D49" s="44">
        <v>268.5</v>
      </c>
      <c r="E49" s="44">
        <v>300.37</v>
      </c>
      <c r="F49" s="44">
        <v>454.55</v>
      </c>
      <c r="G49" s="44">
        <v>395.11</v>
      </c>
      <c r="H49" s="44">
        <v>327.51</v>
      </c>
      <c r="I49" s="44">
        <v>116.3</v>
      </c>
      <c r="J49" s="44">
        <v>496.1</v>
      </c>
      <c r="K49" s="44">
        <v>884.71</v>
      </c>
      <c r="L49" s="44">
        <v>567.89</v>
      </c>
      <c r="M49" s="45">
        <v>39.549999999999997</v>
      </c>
      <c r="N49" s="45">
        <v>487.32</v>
      </c>
      <c r="O49" s="45">
        <v>794.21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6014.56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362.8</v>
      </c>
      <c r="C52" s="44"/>
      <c r="D52" s="44"/>
      <c r="E52" s="44">
        <v>218.67</v>
      </c>
      <c r="F52" s="44"/>
      <c r="G52" s="44"/>
      <c r="H52" s="44"/>
      <c r="I52" s="44">
        <v>504.82</v>
      </c>
      <c r="J52" s="44">
        <v>155.12</v>
      </c>
      <c r="K52" s="44"/>
      <c r="L52" s="44">
        <v>643.77</v>
      </c>
      <c r="M52" s="45">
        <v>502.93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2388.1099999999997</v>
      </c>
    </row>
    <row r="53" spans="1:34" x14ac:dyDescent="0.25">
      <c r="A53" s="17" t="s">
        <v>18</v>
      </c>
      <c r="B53" s="44">
        <v>213.78</v>
      </c>
      <c r="C53" s="44">
        <v>220.09</v>
      </c>
      <c r="D53" s="44">
        <v>76.790000000000006</v>
      </c>
      <c r="E53" s="44"/>
      <c r="F53" s="44">
        <v>215.81</v>
      </c>
      <c r="G53" s="44"/>
      <c r="H53" s="44">
        <v>190.9</v>
      </c>
      <c r="I53" s="44">
        <v>223.86</v>
      </c>
      <c r="J53" s="44">
        <v>359.44</v>
      </c>
      <c r="K53" s="44">
        <v>369.14</v>
      </c>
      <c r="L53" s="44"/>
      <c r="M53" s="45">
        <v>301.36</v>
      </c>
      <c r="N53" s="45"/>
      <c r="O53" s="45">
        <v>243.61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2414.7800000000002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13.04</v>
      </c>
      <c r="J54" s="44">
        <v>80.400000000000006</v>
      </c>
      <c r="K54" s="44"/>
      <c r="L54" s="44"/>
      <c r="M54" s="45"/>
      <c r="N54" s="45">
        <v>27.15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120.59</v>
      </c>
    </row>
    <row r="55" spans="1:34" x14ac:dyDescent="0.25">
      <c r="A55" s="17" t="s">
        <v>52</v>
      </c>
      <c r="B55" s="44">
        <v>129.30000000000001</v>
      </c>
      <c r="C55" s="44"/>
      <c r="D55" s="44">
        <v>0</v>
      </c>
      <c r="E55" s="44">
        <v>70.680000000000007</v>
      </c>
      <c r="F55" s="44"/>
      <c r="G55" s="44"/>
      <c r="H55" s="44"/>
      <c r="I55" s="44"/>
      <c r="J55" s="44"/>
      <c r="K55" s="44">
        <v>15.86</v>
      </c>
      <c r="L55" s="44">
        <v>46.29</v>
      </c>
      <c r="M55" s="45">
        <v>41.63</v>
      </c>
      <c r="N55" s="45">
        <v>48.4</v>
      </c>
      <c r="O55" s="45">
        <v>8.9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361.06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16.920000000000002</v>
      </c>
      <c r="J58" s="44"/>
      <c r="K58" s="44"/>
      <c r="L58" s="44">
        <v>96.69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113.61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1350.4599999999998</v>
      </c>
      <c r="C64" s="53">
        <f t="shared" ref="C64:AG64" si="21">+C15+C23+C31+C39+C47+C48+C49+C50+C51+C52+C53+C54+C55+C56+C57+C58+C59+C60+C61+C62+C63</f>
        <v>1461.8629999999998</v>
      </c>
      <c r="D64" s="53">
        <f t="shared" si="21"/>
        <v>597.04</v>
      </c>
      <c r="E64" s="53">
        <f t="shared" si="21"/>
        <v>1111.72</v>
      </c>
      <c r="F64" s="53">
        <f t="shared" si="21"/>
        <v>1021.1600000000001</v>
      </c>
      <c r="G64" s="53">
        <f t="shared" si="21"/>
        <v>732.27</v>
      </c>
      <c r="H64" s="53">
        <f t="shared" si="21"/>
        <v>684.36</v>
      </c>
      <c r="I64" s="53">
        <f t="shared" si="21"/>
        <v>1611.7400000000002</v>
      </c>
      <c r="J64" s="53">
        <f t="shared" si="21"/>
        <v>1821.1100000000001</v>
      </c>
      <c r="K64" s="53">
        <f t="shared" si="21"/>
        <v>2556.11</v>
      </c>
      <c r="L64" s="53">
        <f t="shared" si="21"/>
        <v>2941.4900000000002</v>
      </c>
      <c r="M64" s="53">
        <f t="shared" si="21"/>
        <v>1524.62</v>
      </c>
      <c r="N64" s="53">
        <f t="shared" si="21"/>
        <v>1450.8200000000002</v>
      </c>
      <c r="O64" s="53">
        <f t="shared" si="21"/>
        <v>1923.4360000000001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20788.199000000001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D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1339.52</v>
      </c>
      <c r="C67" s="57">
        <f t="shared" ref="C67:L67" si="23">C12</f>
        <v>1459.6</v>
      </c>
      <c r="D67" s="57">
        <f t="shared" si="23"/>
        <v>595.58000000000004</v>
      </c>
      <c r="E67" s="57">
        <f t="shared" si="23"/>
        <v>1106.5899999999999</v>
      </c>
      <c r="F67" s="57">
        <f t="shared" si="23"/>
        <v>1019.34</v>
      </c>
      <c r="G67" s="57">
        <f t="shared" si="23"/>
        <v>728.35</v>
      </c>
      <c r="H67" s="57">
        <f t="shared" si="23"/>
        <v>682.91</v>
      </c>
      <c r="I67" s="57">
        <f t="shared" si="23"/>
        <v>1610.73</v>
      </c>
      <c r="J67" s="57">
        <f t="shared" si="23"/>
        <v>1815.91</v>
      </c>
      <c r="K67" s="57">
        <f t="shared" si="23"/>
        <v>2551.63</v>
      </c>
      <c r="L67" s="57">
        <f t="shared" si="23"/>
        <v>2934.3</v>
      </c>
      <c r="M67" s="57">
        <f t="shared" si="22"/>
        <v>1521.56</v>
      </c>
      <c r="N67" s="57">
        <f t="shared" si="22"/>
        <v>1446.94</v>
      </c>
      <c r="O67" s="57">
        <f t="shared" si="22"/>
        <v>1920.35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20733.309999999998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1339.52</v>
      </c>
      <c r="C69" s="59">
        <f t="shared" ref="C69:AG69" si="25">+C67+C68</f>
        <v>1459.6</v>
      </c>
      <c r="D69" s="59">
        <f t="shared" si="25"/>
        <v>595.58000000000004</v>
      </c>
      <c r="E69" s="59">
        <f t="shared" si="25"/>
        <v>1106.5899999999999</v>
      </c>
      <c r="F69" s="59">
        <f t="shared" si="25"/>
        <v>1019.34</v>
      </c>
      <c r="G69" s="59">
        <f t="shared" si="25"/>
        <v>728.35</v>
      </c>
      <c r="H69" s="59">
        <f t="shared" si="25"/>
        <v>682.91</v>
      </c>
      <c r="I69" s="59">
        <f t="shared" si="25"/>
        <v>1610.73</v>
      </c>
      <c r="J69" s="59">
        <f t="shared" si="25"/>
        <v>1815.91</v>
      </c>
      <c r="K69" s="59">
        <f t="shared" si="25"/>
        <v>2551.63</v>
      </c>
      <c r="L69" s="59">
        <f t="shared" si="25"/>
        <v>2934.3</v>
      </c>
      <c r="M69" s="59">
        <f t="shared" si="25"/>
        <v>1521.56</v>
      </c>
      <c r="N69" s="59">
        <f t="shared" si="25"/>
        <v>1446.94</v>
      </c>
      <c r="O69" s="59">
        <f t="shared" si="25"/>
        <v>1920.35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20733.309999999998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10.939999999999827</v>
      </c>
      <c r="C70" s="57">
        <f t="shared" si="26"/>
        <v>2.26299999999992</v>
      </c>
      <c r="D70" s="57">
        <f t="shared" si="26"/>
        <v>1.4599999999999227</v>
      </c>
      <c r="E70" s="57">
        <f t="shared" si="26"/>
        <v>5.1300000000001091</v>
      </c>
      <c r="F70" s="57">
        <f t="shared" si="26"/>
        <v>1.82000000000005</v>
      </c>
      <c r="G70" s="57">
        <f t="shared" si="26"/>
        <v>3.9199999999999591</v>
      </c>
      <c r="H70" s="57">
        <f t="shared" si="26"/>
        <v>1.4500000000000455</v>
      </c>
      <c r="I70" s="57">
        <f t="shared" si="26"/>
        <v>1.0100000000002183</v>
      </c>
      <c r="J70" s="57">
        <f t="shared" si="26"/>
        <v>5.2000000000000455</v>
      </c>
      <c r="K70" s="57">
        <f t="shared" si="26"/>
        <v>4.4800000000000182</v>
      </c>
      <c r="L70" s="57">
        <f t="shared" si="26"/>
        <v>7.1900000000000546</v>
      </c>
      <c r="M70" s="57">
        <f t="shared" si="26"/>
        <v>3.0599999999999454</v>
      </c>
      <c r="N70" s="57">
        <f t="shared" si="26"/>
        <v>3.8800000000001091</v>
      </c>
      <c r="O70" s="57">
        <f t="shared" si="26"/>
        <v>3.0860000000002401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54.889000000000465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 t="s">
        <v>124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>
        <v>4.3499999999999996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4.43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1963.47</v>
      </c>
      <c r="C12" s="26">
        <v>2916.47</v>
      </c>
      <c r="D12" s="26">
        <v>1397.99</v>
      </c>
      <c r="E12" s="26">
        <v>899.83</v>
      </c>
      <c r="F12" s="26">
        <v>456.23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7633.99</v>
      </c>
      <c r="AI12" s="26">
        <v>7633.99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69.5</v>
      </c>
      <c r="C15" s="23"/>
      <c r="D15" s="23">
        <v>6.5</v>
      </c>
      <c r="E15" s="23">
        <v>141.5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217.5</v>
      </c>
    </row>
    <row r="16" spans="1:36" s="32" customFormat="1" x14ac:dyDescent="0.25">
      <c r="A16" s="30" t="s">
        <v>20</v>
      </c>
      <c r="B16" s="31"/>
      <c r="C16" s="31">
        <v>208</v>
      </c>
      <c r="D16" s="31">
        <v>95</v>
      </c>
      <c r="E16" s="31">
        <v>68</v>
      </c>
      <c r="F16" s="31">
        <v>5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376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915.2</v>
      </c>
      <c r="D17" s="22">
        <f t="shared" ref="D17:AG17" si="2">D16*$B$8</f>
        <v>418.00000000000006</v>
      </c>
      <c r="E17" s="22">
        <f t="shared" si="2"/>
        <v>299.20000000000005</v>
      </c>
      <c r="F17" s="22">
        <f t="shared" si="2"/>
        <v>22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1654.4</v>
      </c>
    </row>
    <row r="18" spans="1:36" s="32" customFormat="1" x14ac:dyDescent="0.25">
      <c r="A18" s="30" t="s">
        <v>23</v>
      </c>
      <c r="B18" s="33">
        <v>194</v>
      </c>
      <c r="C18" s="33">
        <v>114</v>
      </c>
      <c r="D18" s="33">
        <v>48</v>
      </c>
      <c r="E18" s="33">
        <v>2</v>
      </c>
      <c r="F18" s="33">
        <v>29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387</v>
      </c>
      <c r="AJ18" s="70"/>
    </row>
    <row r="19" spans="1:36" s="47" customFormat="1" x14ac:dyDescent="0.25">
      <c r="A19" s="46" t="s">
        <v>27</v>
      </c>
      <c r="B19" s="22">
        <f>B18*$B$9</f>
        <v>843.9</v>
      </c>
      <c r="C19" s="22">
        <f t="shared" ref="C19:AG19" si="3">C18*$B$9</f>
        <v>495.9</v>
      </c>
      <c r="D19" s="22">
        <f t="shared" si="3"/>
        <v>208.79999999999998</v>
      </c>
      <c r="E19" s="22">
        <f t="shared" si="3"/>
        <v>8.6999999999999993</v>
      </c>
      <c r="F19" s="22">
        <f t="shared" si="3"/>
        <v>126.14999999999999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1683.45</v>
      </c>
    </row>
    <row r="20" spans="1:36" s="32" customFormat="1" x14ac:dyDescent="0.25">
      <c r="A20" s="30" t="s">
        <v>24</v>
      </c>
      <c r="B20" s="33">
        <v>25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25</v>
      </c>
      <c r="AJ20" s="70"/>
    </row>
    <row r="21" spans="1:36" s="47" customFormat="1" x14ac:dyDescent="0.25">
      <c r="A21" s="46" t="s">
        <v>27</v>
      </c>
      <c r="B21" s="22">
        <f>B20*$B$10</f>
        <v>110.75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110.75</v>
      </c>
    </row>
    <row r="22" spans="1:36" s="47" customFormat="1" x14ac:dyDescent="0.25">
      <c r="A22" s="48" t="s">
        <v>25</v>
      </c>
      <c r="B22" s="20">
        <f>+B16+B18+B20</f>
        <v>219</v>
      </c>
      <c r="C22" s="20">
        <f t="shared" ref="C22:AG23" si="5">+C16+C18+C20</f>
        <v>322</v>
      </c>
      <c r="D22" s="20">
        <f t="shared" si="5"/>
        <v>143</v>
      </c>
      <c r="E22" s="20">
        <f t="shared" si="5"/>
        <v>70</v>
      </c>
      <c r="F22" s="20">
        <f t="shared" si="5"/>
        <v>34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788</v>
      </c>
    </row>
    <row r="23" spans="1:36" s="47" customFormat="1" x14ac:dyDescent="0.25">
      <c r="A23" s="48" t="s">
        <v>26</v>
      </c>
      <c r="B23" s="19">
        <f>+B17+B19+B21</f>
        <v>954.65</v>
      </c>
      <c r="C23" s="19">
        <f t="shared" si="5"/>
        <v>1411.1</v>
      </c>
      <c r="D23" s="19">
        <f t="shared" si="5"/>
        <v>626.80000000000007</v>
      </c>
      <c r="E23" s="19">
        <f t="shared" si="5"/>
        <v>307.90000000000003</v>
      </c>
      <c r="F23" s="19">
        <f t="shared" si="5"/>
        <v>148.14999999999998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3448.6000000000004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>
        <v>16.559999999999999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16.559999999999999</v>
      </c>
    </row>
    <row r="35" spans="1:34" s="47" customFormat="1" x14ac:dyDescent="0.25">
      <c r="A35" s="46" t="s">
        <v>35</v>
      </c>
      <c r="B35" s="22">
        <f>B34*$B$9</f>
        <v>72.035999999999987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72.035999999999987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16.559999999999999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16.559999999999999</v>
      </c>
    </row>
    <row r="39" spans="1:34" s="47" customFormat="1" x14ac:dyDescent="0.25">
      <c r="A39" s="48" t="s">
        <v>42</v>
      </c>
      <c r="B39" s="19">
        <f>+B33+B35+B37</f>
        <v>72.035999999999987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72.035999999999987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725.58</v>
      </c>
      <c r="C49" s="44">
        <v>1118.1199999999999</v>
      </c>
      <c r="D49" s="44">
        <v>535.29</v>
      </c>
      <c r="E49" s="44">
        <v>272.29000000000002</v>
      </c>
      <c r="F49" s="44">
        <v>284.76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2936.04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142.12</v>
      </c>
      <c r="C53" s="44">
        <v>413.25</v>
      </c>
      <c r="D53" s="44">
        <v>209.62</v>
      </c>
      <c r="E53" s="44">
        <v>183.9</v>
      </c>
      <c r="F53" s="44">
        <v>31.8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980.68999999999994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2.65</v>
      </c>
      <c r="C55" s="44">
        <v>38.909999999999997</v>
      </c>
      <c r="D55" s="44">
        <v>24.14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65.699999999999989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1966.5360000000001</v>
      </c>
      <c r="C64" s="53">
        <f t="shared" ref="C64:AG64" si="21">+C15+C23+C31+C39+C47+C48+C49+C50+C51+C52+C53+C54+C55+C56+C57+C58+C59+C60+C61+C62+C63</f>
        <v>2981.3799999999997</v>
      </c>
      <c r="D64" s="53">
        <f t="shared" si="21"/>
        <v>1402.3500000000001</v>
      </c>
      <c r="E64" s="53">
        <f t="shared" si="21"/>
        <v>905.59</v>
      </c>
      <c r="F64" s="53">
        <f t="shared" si="21"/>
        <v>464.71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7720.5659999999998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1963.47</v>
      </c>
      <c r="C67" s="57">
        <f t="shared" ref="C67:L67" si="23">C12</f>
        <v>2916.47</v>
      </c>
      <c r="D67" s="57">
        <f t="shared" si="23"/>
        <v>1397.99</v>
      </c>
      <c r="E67" s="57">
        <f t="shared" si="23"/>
        <v>899.83</v>
      </c>
      <c r="F67" s="57">
        <f t="shared" si="23"/>
        <v>456.23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7633.99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1963.47</v>
      </c>
      <c r="C69" s="59">
        <f t="shared" ref="C69:AG69" si="25">+C67+C68</f>
        <v>2916.47</v>
      </c>
      <c r="D69" s="59">
        <f t="shared" si="25"/>
        <v>1397.99</v>
      </c>
      <c r="E69" s="59">
        <f t="shared" si="25"/>
        <v>899.83</v>
      </c>
      <c r="F69" s="59">
        <f t="shared" si="25"/>
        <v>456.23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7633.99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3.0660000000000309</v>
      </c>
      <c r="C70" s="57">
        <f t="shared" si="26"/>
        <v>64.909999999999854</v>
      </c>
      <c r="D70" s="57">
        <f t="shared" si="26"/>
        <v>4.3600000000001273</v>
      </c>
      <c r="E70" s="57">
        <f t="shared" si="26"/>
        <v>5.7599999999999909</v>
      </c>
      <c r="F70" s="57">
        <f t="shared" si="26"/>
        <v>8.4799999999999613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86.575999999999965</v>
      </c>
    </row>
    <row r="71" spans="1:34" ht="95.25" customHeight="1" x14ac:dyDescent="0.25">
      <c r="A71" s="77" t="s">
        <v>96</v>
      </c>
      <c r="B71" s="14"/>
      <c r="C71" s="14" t="s">
        <v>127</v>
      </c>
      <c r="D71" s="14"/>
      <c r="E71" s="14"/>
      <c r="F71" s="14" t="s">
        <v>123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B8" sqref="B8:B1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>
        <v>4.3499999999999996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4.43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2177.12</v>
      </c>
      <c r="C12" s="26">
        <v>2338.63</v>
      </c>
      <c r="D12" s="26">
        <v>1396.24</v>
      </c>
      <c r="E12" s="26">
        <v>793.04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6705.03</v>
      </c>
      <c r="AI12" s="26">
        <v>6705.03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388</v>
      </c>
      <c r="C15" s="23">
        <v>258.35000000000002</v>
      </c>
      <c r="D15" s="23">
        <v>67.3</v>
      </c>
      <c r="E15" s="23">
        <v>53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766.65</v>
      </c>
    </row>
    <row r="16" spans="1:36" s="32" customFormat="1" x14ac:dyDescent="0.25">
      <c r="A16" s="30" t="s">
        <v>20</v>
      </c>
      <c r="B16" s="31">
        <v>8</v>
      </c>
      <c r="C16" s="31">
        <v>21</v>
      </c>
      <c r="D16" s="31">
        <v>68</v>
      </c>
      <c r="E16" s="31">
        <v>19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116</v>
      </c>
      <c r="AJ16" s="70"/>
    </row>
    <row r="17" spans="1:36" s="47" customFormat="1" x14ac:dyDescent="0.25">
      <c r="A17" s="46" t="s">
        <v>27</v>
      </c>
      <c r="B17" s="22">
        <f>B16*$B$8</f>
        <v>35.200000000000003</v>
      </c>
      <c r="C17" s="22">
        <f>C16*$B$8</f>
        <v>92.4</v>
      </c>
      <c r="D17" s="22">
        <f t="shared" ref="D17:AG17" si="2">D16*$B$8</f>
        <v>299.20000000000005</v>
      </c>
      <c r="E17" s="22">
        <f t="shared" si="2"/>
        <v>83.600000000000009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510.40000000000009</v>
      </c>
    </row>
    <row r="18" spans="1:36" s="32" customFormat="1" x14ac:dyDescent="0.25">
      <c r="A18" s="30" t="s">
        <v>23</v>
      </c>
      <c r="B18" s="33">
        <v>115</v>
      </c>
      <c r="C18" s="33">
        <v>94</v>
      </c>
      <c r="D18" s="33">
        <v>3</v>
      </c>
      <c r="E18" s="33">
        <v>22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234</v>
      </c>
      <c r="AJ18" s="70"/>
    </row>
    <row r="19" spans="1:36" s="47" customFormat="1" x14ac:dyDescent="0.25">
      <c r="A19" s="46" t="s">
        <v>27</v>
      </c>
      <c r="B19" s="22">
        <f>B18*$B$9</f>
        <v>500.24999999999994</v>
      </c>
      <c r="C19" s="22">
        <f t="shared" ref="C19:AG19" si="3">C18*$B$9</f>
        <v>408.9</v>
      </c>
      <c r="D19" s="22">
        <f t="shared" si="3"/>
        <v>13.049999999999999</v>
      </c>
      <c r="E19" s="22">
        <f t="shared" si="3"/>
        <v>95.699999999999989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1017.8999999999999</v>
      </c>
    </row>
    <row r="20" spans="1:36" s="32" customFormat="1" x14ac:dyDescent="0.25">
      <c r="A20" s="30" t="s">
        <v>24</v>
      </c>
      <c r="B20" s="33">
        <v>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8</v>
      </c>
      <c r="AJ20" s="70"/>
    </row>
    <row r="21" spans="1:36" s="47" customFormat="1" x14ac:dyDescent="0.25">
      <c r="A21" s="46" t="s">
        <v>27</v>
      </c>
      <c r="B21" s="22">
        <f>B20*$B$10</f>
        <v>35.44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35.44</v>
      </c>
    </row>
    <row r="22" spans="1:36" s="47" customFormat="1" x14ac:dyDescent="0.25">
      <c r="A22" s="48" t="s">
        <v>25</v>
      </c>
      <c r="B22" s="20">
        <f>+B16+B18+B20</f>
        <v>131</v>
      </c>
      <c r="C22" s="20">
        <f t="shared" ref="C22:AG23" si="5">+C16+C18+C20</f>
        <v>115</v>
      </c>
      <c r="D22" s="20">
        <f t="shared" si="5"/>
        <v>71</v>
      </c>
      <c r="E22" s="20">
        <f t="shared" si="5"/>
        <v>41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358</v>
      </c>
    </row>
    <row r="23" spans="1:36" s="47" customFormat="1" x14ac:dyDescent="0.25">
      <c r="A23" s="48" t="s">
        <v>26</v>
      </c>
      <c r="B23" s="19">
        <f>+B17+B19+B21</f>
        <v>570.88999999999987</v>
      </c>
      <c r="C23" s="19">
        <f t="shared" si="5"/>
        <v>501.29999999999995</v>
      </c>
      <c r="D23" s="19">
        <f t="shared" si="5"/>
        <v>312.25000000000006</v>
      </c>
      <c r="E23" s="19">
        <f t="shared" si="5"/>
        <v>179.3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1563.7399999999998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>
        <v>9.1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9.1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39.584999999999994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39.584999999999994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9.1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39.584999999999994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39.584999999999994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788.08</v>
      </c>
      <c r="C49" s="44">
        <v>927.5</v>
      </c>
      <c r="D49" s="44">
        <v>626.20000000000005</v>
      </c>
      <c r="E49" s="44">
        <v>315.14999999999998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2656.93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436.99</v>
      </c>
      <c r="C53" s="44">
        <v>649.26</v>
      </c>
      <c r="D53" s="44">
        <v>395.43</v>
      </c>
      <c r="E53" s="44">
        <v>202.11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1683.79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4.54</v>
      </c>
      <c r="D55" s="44"/>
      <c r="E55" s="44">
        <v>4.6399999999999997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9.18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2183.96</v>
      </c>
      <c r="C64" s="53">
        <f t="shared" ref="C64:AG64" si="21">+C15+C23+C31+C39+C47+C48+C49+C50+C51+C52+C53+C54+C55+C56+C57+C58+C59+C60+C61+C62+C63</f>
        <v>2340.9499999999998</v>
      </c>
      <c r="D64" s="53">
        <f t="shared" si="21"/>
        <v>1401.18</v>
      </c>
      <c r="E64" s="53">
        <f t="shared" si="21"/>
        <v>793.78499999999997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6719.875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2177.12</v>
      </c>
      <c r="C67" s="57">
        <f t="shared" ref="C67:L67" si="23">C12</f>
        <v>2338.63</v>
      </c>
      <c r="D67" s="57">
        <f t="shared" si="23"/>
        <v>1396.24</v>
      </c>
      <c r="E67" s="57">
        <f t="shared" si="23"/>
        <v>793.04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6705.03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2177.12</v>
      </c>
      <c r="C69" s="59">
        <f t="shared" ref="C69:AG69" si="25">+C67+C68</f>
        <v>2338.63</v>
      </c>
      <c r="D69" s="59">
        <f t="shared" si="25"/>
        <v>1396.24</v>
      </c>
      <c r="E69" s="59">
        <f t="shared" si="25"/>
        <v>793.04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6705.03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6.8400000000001455</v>
      </c>
      <c r="C70" s="57">
        <f t="shared" si="26"/>
        <v>2.319999999999709</v>
      </c>
      <c r="D70" s="57">
        <f t="shared" si="26"/>
        <v>4.9400000000000546</v>
      </c>
      <c r="E70" s="57">
        <f t="shared" si="26"/>
        <v>0.74500000000000455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14.844999999999914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B8" sqref="B8:B1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>
        <v>4.3499999999999996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4.43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649.29</v>
      </c>
      <c r="C12" s="26">
        <v>1284.3900000000001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1933.68</v>
      </c>
      <c r="AI12" s="26">
        <v>1933.68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11</v>
      </c>
      <c r="C13" s="26">
        <v>7.6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18.600000000000001</v>
      </c>
      <c r="AI13" s="26"/>
      <c r="AJ13" s="69">
        <f>+AI13-AH13</f>
        <v>-18.600000000000001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</v>
      </c>
    </row>
    <row r="16" spans="1:36" s="32" customFormat="1" x14ac:dyDescent="0.25">
      <c r="A16" s="30" t="s">
        <v>20</v>
      </c>
      <c r="B16" s="31">
        <v>1</v>
      </c>
      <c r="C16" s="31">
        <v>54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55</v>
      </c>
      <c r="AJ16" s="70"/>
    </row>
    <row r="17" spans="1:36" s="47" customFormat="1" x14ac:dyDescent="0.25">
      <c r="A17" s="46" t="s">
        <v>27</v>
      </c>
      <c r="B17" s="22">
        <f>B16*$B$8</f>
        <v>4.4000000000000004</v>
      </c>
      <c r="C17" s="22">
        <f>C16*$B$8</f>
        <v>237.60000000000002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242.00000000000003</v>
      </c>
    </row>
    <row r="18" spans="1:36" s="32" customFormat="1" x14ac:dyDescent="0.25">
      <c r="A18" s="30" t="s">
        <v>23</v>
      </c>
      <c r="B18" s="33">
        <v>53</v>
      </c>
      <c r="C18" s="33">
        <v>44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97</v>
      </c>
      <c r="AJ18" s="70"/>
    </row>
    <row r="19" spans="1:36" s="47" customFormat="1" x14ac:dyDescent="0.25">
      <c r="A19" s="46" t="s">
        <v>27</v>
      </c>
      <c r="B19" s="22">
        <f>B18*$B$9</f>
        <v>230.54999999999998</v>
      </c>
      <c r="C19" s="22">
        <f t="shared" ref="C19:AG19" si="3">C18*$B$9</f>
        <v>191.39999999999998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421.94999999999993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54</v>
      </c>
      <c r="C22" s="20">
        <f t="shared" ref="C22:AG23" si="5">+C16+C18+C20</f>
        <v>98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152</v>
      </c>
    </row>
    <row r="23" spans="1:36" s="47" customFormat="1" x14ac:dyDescent="0.25">
      <c r="A23" s="48" t="s">
        <v>26</v>
      </c>
      <c r="B23" s="19">
        <f>+B17+B19+B21</f>
        <v>234.95</v>
      </c>
      <c r="C23" s="19">
        <f t="shared" si="5"/>
        <v>429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663.95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2.69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2.69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11.701499999999999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11.701499999999999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2.69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2.69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11.701499999999999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11.701499999999999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390.18</v>
      </c>
      <c r="C49" s="44">
        <v>780.77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1170.95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74.040000000000006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74.040000000000006</v>
      </c>
    </row>
    <row r="54" spans="1:34" x14ac:dyDescent="0.25">
      <c r="A54" s="17" t="s">
        <v>114</v>
      </c>
      <c r="B54" s="44">
        <v>22.28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22.28</v>
      </c>
    </row>
    <row r="55" spans="1:34" x14ac:dyDescent="0.25">
      <c r="A55" s="17" t="s">
        <v>52</v>
      </c>
      <c r="B55" s="44"/>
      <c r="C55" s="44">
        <v>3.57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3.57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661.41</v>
      </c>
      <c r="C64" s="53">
        <f t="shared" ref="C64:AG64" si="21">+C15+C23+C31+C39+C47+C48+C49+C50+C51+C52+C53+C54+C55+C56+C57+C58+C59+C60+C61+C62+C63</f>
        <v>1299.0815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1960.4915000000001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649.29</v>
      </c>
      <c r="C67" s="57">
        <f t="shared" ref="C67:L67" si="23">C12</f>
        <v>1284.3900000000001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1933.68</v>
      </c>
    </row>
    <row r="68" spans="1:34" s="47" customFormat="1" x14ac:dyDescent="0.25">
      <c r="A68" s="58" t="s">
        <v>93</v>
      </c>
      <c r="B68" s="59">
        <f t="shared" ref="B68:AG68" si="24">+B13+B14</f>
        <v>11</v>
      </c>
      <c r="C68" s="59">
        <f t="shared" si="24"/>
        <v>7.6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18.600000000000001</v>
      </c>
    </row>
    <row r="69" spans="1:34" s="47" customFormat="1" x14ac:dyDescent="0.25">
      <c r="A69" s="58" t="s">
        <v>94</v>
      </c>
      <c r="B69" s="59">
        <f>+B67+B68</f>
        <v>660.29</v>
      </c>
      <c r="C69" s="59">
        <f t="shared" ref="C69:AG69" si="25">+C67+C68</f>
        <v>1291.99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1952.28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1.1200000000000045</v>
      </c>
      <c r="C70" s="57">
        <f t="shared" si="26"/>
        <v>7.0914999999999964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8.2115000000000009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15" sqref="AG15: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536.55999999999995</v>
      </c>
      <c r="C12" s="26">
        <v>1313.32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1849.8799999999999</v>
      </c>
      <c r="AI12" s="26"/>
      <c r="AJ12" s="69">
        <f>+AI12-AH12</f>
        <v>-1849.8799999999999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56</v>
      </c>
      <c r="C16" s="31">
        <v>202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258</v>
      </c>
      <c r="AJ16" s="70"/>
    </row>
    <row r="17" spans="1:36" s="47" customFormat="1" x14ac:dyDescent="0.25">
      <c r="A17" s="46" t="s">
        <v>27</v>
      </c>
      <c r="B17" s="22">
        <f>B16*$B$8</f>
        <v>248.07999999999998</v>
      </c>
      <c r="C17" s="22">
        <f>C16*$B$8</f>
        <v>894.8599999999999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1142.9399999999998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56</v>
      </c>
      <c r="C22" s="20">
        <f t="shared" ref="C22:AG23" si="5">+C16+C18+C20</f>
        <v>202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258</v>
      </c>
    </row>
    <row r="23" spans="1:36" s="47" customFormat="1" x14ac:dyDescent="0.25">
      <c r="A23" s="48" t="s">
        <v>26</v>
      </c>
      <c r="B23" s="19">
        <f>+B17+B19+B21</f>
        <v>248.07999999999998</v>
      </c>
      <c r="C23" s="19">
        <f t="shared" si="5"/>
        <v>894.8599999999999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1142.9399999999998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8.84</v>
      </c>
      <c r="C32" s="36">
        <v>32.6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41.44</v>
      </c>
    </row>
    <row r="33" spans="1:34" s="47" customFormat="1" x14ac:dyDescent="0.25">
      <c r="A33" s="46" t="s">
        <v>35</v>
      </c>
      <c r="B33" s="22">
        <f>B32*$B$8</f>
        <v>39.161199999999994</v>
      </c>
      <c r="C33" s="22">
        <f t="shared" ref="C33:AG33" si="12">C32*$B$8</f>
        <v>144.41800000000001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183.57920000000001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8.84</v>
      </c>
      <c r="C38" s="20">
        <f t="shared" ref="C38:AG39" si="15">+C32+C34+C36</f>
        <v>32.6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41.44</v>
      </c>
    </row>
    <row r="39" spans="1:34" s="47" customFormat="1" x14ac:dyDescent="0.25">
      <c r="A39" s="48" t="s">
        <v>42</v>
      </c>
      <c r="B39" s="19">
        <f>+B33+B35+B37</f>
        <v>39.161199999999994</v>
      </c>
      <c r="C39" s="19">
        <f t="shared" si="15"/>
        <v>144.41800000000001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183.57920000000001</v>
      </c>
    </row>
    <row r="40" spans="1:34" x14ac:dyDescent="0.25">
      <c r="A40" s="13" t="s">
        <v>43</v>
      </c>
      <c r="B40" s="36"/>
      <c r="C40" s="36">
        <v>11.5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50.944999999999993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50.944999999999993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11.5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50.944999999999993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50.944999999999993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207.26</v>
      </c>
      <c r="C49" s="44">
        <v>283.69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490.95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51.77</v>
      </c>
      <c r="C53" s="44">
        <v>9.4600000000000009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61.230000000000004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6.64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6.64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552.91120000000001</v>
      </c>
      <c r="C64" s="53">
        <f t="shared" ref="C64:AG64" si="21">+C15+C23+C31+C39+C47+C48+C49+C50+C51+C52+C53+C54+C55+C56+C57+C58+C59+C60+C61+C62+C63</f>
        <v>1383.3729999999998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1936.2841999999998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536.55999999999995</v>
      </c>
      <c r="C67" s="57">
        <f t="shared" ref="C67:L67" si="23">C12</f>
        <v>1313.32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1849.8799999999999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536.55999999999995</v>
      </c>
      <c r="C69" s="59">
        <f t="shared" ref="C69:AG69" si="25">+C67+C68</f>
        <v>1313.32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1849.8799999999999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16.351200000000063</v>
      </c>
      <c r="C70" s="57">
        <f t="shared" si="26"/>
        <v>70.052999999999884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86.404199999999946</v>
      </c>
    </row>
    <row r="71" spans="1:34" ht="96" customHeight="1" x14ac:dyDescent="0.25">
      <c r="A71" s="77" t="s">
        <v>96</v>
      </c>
      <c r="B71" s="14" t="s">
        <v>125</v>
      </c>
      <c r="C71" s="14" t="s">
        <v>126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50" sqref="AH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>
        <v>4.3499999999999996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>
        <v>4.43</v>
      </c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699.8</v>
      </c>
      <c r="C12" s="26">
        <v>2375.52</v>
      </c>
      <c r="D12" s="26">
        <v>2336.7399999999998</v>
      </c>
      <c r="E12" s="26">
        <v>1460.67</v>
      </c>
      <c r="F12" s="26">
        <v>2930.16</v>
      </c>
      <c r="G12" s="26">
        <v>1050.6500000000001</v>
      </c>
      <c r="H12" s="26">
        <v>270.86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11124.4</v>
      </c>
      <c r="AI12" s="26">
        <v>11124.4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</v>
      </c>
      <c r="C15" s="23">
        <v>117.3</v>
      </c>
      <c r="D15" s="23">
        <v>94.5</v>
      </c>
      <c r="E15" s="23">
        <v>99</v>
      </c>
      <c r="F15" s="23">
        <v>58.5</v>
      </c>
      <c r="G15" s="23"/>
      <c r="H15" s="23">
        <v>71.5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461.8</v>
      </c>
    </row>
    <row r="16" spans="1:36" s="32" customFormat="1" x14ac:dyDescent="0.25">
      <c r="A16" s="30" t="s">
        <v>20</v>
      </c>
      <c r="B16" s="31">
        <v>0</v>
      </c>
      <c r="C16" s="31">
        <v>162</v>
      </c>
      <c r="D16" s="31">
        <v>158</v>
      </c>
      <c r="E16" s="31">
        <v>0</v>
      </c>
      <c r="F16" s="31">
        <v>182</v>
      </c>
      <c r="G16" s="31">
        <v>0</v>
      </c>
      <c r="H16" s="31">
        <v>2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712.80000000000007</v>
      </c>
      <c r="D17" s="22">
        <f t="shared" ref="D17:AG17" si="2">D16*$B$8</f>
        <v>695.2</v>
      </c>
      <c r="E17" s="22">
        <f t="shared" si="2"/>
        <v>0</v>
      </c>
      <c r="F17" s="22">
        <f t="shared" si="2"/>
        <v>800.80000000000007</v>
      </c>
      <c r="G17" s="22">
        <f t="shared" si="2"/>
        <v>0</v>
      </c>
      <c r="H17" s="22">
        <f t="shared" si="2"/>
        <v>8.8000000000000007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2217.6000000000004</v>
      </c>
    </row>
    <row r="18" spans="1:36" s="32" customFormat="1" x14ac:dyDescent="0.25">
      <c r="A18" s="30" t="s">
        <v>23</v>
      </c>
      <c r="B18" s="33">
        <v>61</v>
      </c>
      <c r="C18" s="33">
        <v>107</v>
      </c>
      <c r="D18" s="33">
        <v>130</v>
      </c>
      <c r="E18" s="33">
        <v>89</v>
      </c>
      <c r="F18" s="33">
        <v>98</v>
      </c>
      <c r="G18" s="33">
        <v>99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584</v>
      </c>
      <c r="AJ18" s="70"/>
    </row>
    <row r="19" spans="1:36" s="47" customFormat="1" x14ac:dyDescent="0.25">
      <c r="A19" s="46" t="s">
        <v>27</v>
      </c>
      <c r="B19" s="22">
        <f>B18*$B$9</f>
        <v>265.34999999999997</v>
      </c>
      <c r="C19" s="22">
        <f t="shared" ref="C19:AG19" si="3">C18*$B$9</f>
        <v>465.45</v>
      </c>
      <c r="D19" s="22">
        <f t="shared" si="3"/>
        <v>565.5</v>
      </c>
      <c r="E19" s="22">
        <f t="shared" si="3"/>
        <v>387.15</v>
      </c>
      <c r="F19" s="22">
        <f t="shared" si="3"/>
        <v>426.29999999999995</v>
      </c>
      <c r="G19" s="22">
        <f t="shared" si="3"/>
        <v>430.65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2540.4</v>
      </c>
    </row>
    <row r="20" spans="1:36" s="32" customFormat="1" x14ac:dyDescent="0.25">
      <c r="A20" s="30" t="s">
        <v>24</v>
      </c>
      <c r="B20" s="33">
        <v>20</v>
      </c>
      <c r="C20" s="33"/>
      <c r="D20" s="33"/>
      <c r="E20" s="33">
        <v>22</v>
      </c>
      <c r="F20" s="33"/>
      <c r="G20" s="33">
        <v>14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56</v>
      </c>
      <c r="AJ20" s="70"/>
    </row>
    <row r="21" spans="1:36" s="47" customFormat="1" x14ac:dyDescent="0.25">
      <c r="A21" s="46" t="s">
        <v>27</v>
      </c>
      <c r="B21" s="22">
        <f>B20*$B$10</f>
        <v>88.6</v>
      </c>
      <c r="C21" s="22">
        <f t="shared" ref="C21:AG21" si="4">C20*$B$10</f>
        <v>0</v>
      </c>
      <c r="D21" s="22">
        <f t="shared" si="4"/>
        <v>0</v>
      </c>
      <c r="E21" s="22">
        <f t="shared" si="4"/>
        <v>97.46</v>
      </c>
      <c r="F21" s="22">
        <f t="shared" si="4"/>
        <v>0</v>
      </c>
      <c r="G21" s="22">
        <f t="shared" si="4"/>
        <v>62.019999999999996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248.07999999999998</v>
      </c>
    </row>
    <row r="22" spans="1:36" s="47" customFormat="1" x14ac:dyDescent="0.25">
      <c r="A22" s="48" t="s">
        <v>25</v>
      </c>
      <c r="B22" s="20">
        <f>+B16+B18+B20</f>
        <v>81</v>
      </c>
      <c r="C22" s="20">
        <f t="shared" ref="C22:AG23" si="5">+C16+C18+C20</f>
        <v>269</v>
      </c>
      <c r="D22" s="20">
        <f t="shared" si="5"/>
        <v>288</v>
      </c>
      <c r="E22" s="20">
        <f t="shared" si="5"/>
        <v>111</v>
      </c>
      <c r="F22" s="20">
        <f t="shared" si="5"/>
        <v>280</v>
      </c>
      <c r="G22" s="20">
        <f t="shared" si="5"/>
        <v>113</v>
      </c>
      <c r="H22" s="20">
        <f t="shared" si="5"/>
        <v>2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1144</v>
      </c>
    </row>
    <row r="23" spans="1:36" s="47" customFormat="1" x14ac:dyDescent="0.25">
      <c r="A23" s="48" t="s">
        <v>26</v>
      </c>
      <c r="B23" s="19">
        <f>+B17+B19+B21</f>
        <v>353.94999999999993</v>
      </c>
      <c r="C23" s="19">
        <f t="shared" si="5"/>
        <v>1178.25</v>
      </c>
      <c r="D23" s="19">
        <f t="shared" si="5"/>
        <v>1260.7</v>
      </c>
      <c r="E23" s="19">
        <f t="shared" si="5"/>
        <v>484.60999999999996</v>
      </c>
      <c r="F23" s="19">
        <f t="shared" si="5"/>
        <v>1227.0999999999999</v>
      </c>
      <c r="G23" s="19">
        <f t="shared" si="5"/>
        <v>492.66999999999996</v>
      </c>
      <c r="H23" s="19">
        <f t="shared" si="5"/>
        <v>8.8000000000000007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5006.08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206.06</v>
      </c>
      <c r="C49" s="44">
        <v>800.87</v>
      </c>
      <c r="D49" s="44"/>
      <c r="E49" s="44"/>
      <c r="F49" s="44"/>
      <c r="G49" s="44">
        <v>545.36</v>
      </c>
      <c r="H49" s="44">
        <v>190.69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1742.98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485.43</v>
      </c>
      <c r="E52" s="44">
        <v>701.34</v>
      </c>
      <c r="F52" s="44">
        <v>1445.81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2632.58</v>
      </c>
    </row>
    <row r="53" spans="1:34" x14ac:dyDescent="0.25">
      <c r="A53" s="17" t="s">
        <v>18</v>
      </c>
      <c r="B53" s="44">
        <v>118.51</v>
      </c>
      <c r="C53" s="44">
        <v>245.81</v>
      </c>
      <c r="D53" s="44">
        <v>493.48</v>
      </c>
      <c r="E53" s="44">
        <v>177.42</v>
      </c>
      <c r="F53" s="44">
        <v>202.77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1237.99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36.17</v>
      </c>
      <c r="D55" s="44"/>
      <c r="E55" s="44"/>
      <c r="F55" s="44"/>
      <c r="G55" s="44">
        <v>15.66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51.83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5.86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5.86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699.52</v>
      </c>
      <c r="C64" s="53">
        <f t="shared" ref="C64:AG64" si="21">+C15+C23+C31+C39+C47+C48+C49+C50+C51+C52+C53+C54+C55+C56+C57+C58+C59+C60+C61+C62+C63</f>
        <v>2378.4</v>
      </c>
      <c r="D64" s="53">
        <f t="shared" si="21"/>
        <v>2339.9700000000003</v>
      </c>
      <c r="E64" s="53">
        <f t="shared" si="21"/>
        <v>1462.37</v>
      </c>
      <c r="F64" s="53">
        <f t="shared" si="21"/>
        <v>2934.18</v>
      </c>
      <c r="G64" s="53">
        <f t="shared" si="21"/>
        <v>1053.69</v>
      </c>
      <c r="H64" s="53">
        <f t="shared" si="21"/>
        <v>270.99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11139.12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699.8</v>
      </c>
      <c r="C67" s="57">
        <f t="shared" ref="C67:L67" si="23">C12</f>
        <v>2375.52</v>
      </c>
      <c r="D67" s="57">
        <f t="shared" si="23"/>
        <v>2336.7399999999998</v>
      </c>
      <c r="E67" s="57">
        <f t="shared" si="23"/>
        <v>1460.67</v>
      </c>
      <c r="F67" s="57">
        <f t="shared" si="23"/>
        <v>2930.16</v>
      </c>
      <c r="G67" s="57">
        <f t="shared" si="23"/>
        <v>1050.6500000000001</v>
      </c>
      <c r="H67" s="57">
        <f t="shared" si="23"/>
        <v>270.86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11124.4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699.8</v>
      </c>
      <c r="C69" s="59">
        <f t="shared" ref="C69:AG69" si="25">+C67+C68</f>
        <v>2375.52</v>
      </c>
      <c r="D69" s="59">
        <f t="shared" si="25"/>
        <v>2336.7399999999998</v>
      </c>
      <c r="E69" s="59">
        <f t="shared" si="25"/>
        <v>1460.67</v>
      </c>
      <c r="F69" s="59">
        <f t="shared" si="25"/>
        <v>2930.16</v>
      </c>
      <c r="G69" s="59">
        <f t="shared" si="25"/>
        <v>1050.6500000000001</v>
      </c>
      <c r="H69" s="59">
        <f t="shared" si="25"/>
        <v>270.86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11124.4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-0.27999999999997272</v>
      </c>
      <c r="C70" s="57">
        <f t="shared" si="26"/>
        <v>2.8800000000001091</v>
      </c>
      <c r="D70" s="57">
        <f t="shared" si="26"/>
        <v>3.2300000000004729</v>
      </c>
      <c r="E70" s="57">
        <f t="shared" si="26"/>
        <v>1.6999999999998181</v>
      </c>
      <c r="F70" s="57">
        <f t="shared" si="26"/>
        <v>4.0199999999999818</v>
      </c>
      <c r="G70" s="57">
        <f t="shared" si="26"/>
        <v>3.0399999999999636</v>
      </c>
      <c r="H70" s="57">
        <f t="shared" si="26"/>
        <v>0.12999999999999545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14.720000000000368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2022-03-04T18:54:25Z</dcterms:modified>
</cp:coreProperties>
</file>