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B64" i="150"/>
  <c r="B70" i="150" s="1"/>
  <c r="B64" i="149"/>
  <c r="B70" i="149" s="1"/>
  <c r="AA64" i="15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D39" i="40" s="1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AB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Y23" i="40" s="1"/>
  <c r="Z17" i="40"/>
  <c r="AA17" i="40"/>
  <c r="AB17" i="40"/>
  <c r="AC17" i="40"/>
  <c r="AD17" i="40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U23" i="40" s="1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AE47" i="40"/>
  <c r="W47" i="40"/>
  <c r="AD23" i="40"/>
  <c r="Z23" i="40"/>
  <c r="V23" i="40"/>
  <c r="AD47" i="40"/>
  <c r="Z47" i="40"/>
  <c r="V47" i="40"/>
  <c r="V64" i="40" s="1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T64" i="40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D68" i="40"/>
  <c r="E68" i="40"/>
  <c r="F68" i="40"/>
  <c r="G68" i="40"/>
  <c r="H68" i="40"/>
  <c r="H69" i="40" s="1"/>
  <c r="I68" i="40"/>
  <c r="J68" i="40"/>
  <c r="K68" i="40"/>
  <c r="L68" i="40"/>
  <c r="B68" i="40"/>
  <c r="C17" i="40"/>
  <c r="V70" i="40" l="1"/>
  <c r="D69" i="40"/>
  <c r="C69" i="40"/>
  <c r="Q39" i="40"/>
  <c r="M39" i="40"/>
  <c r="AF64" i="40"/>
  <c r="AF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O23" i="40"/>
  <c r="O64" i="40" s="1"/>
  <c r="O70" i="40" s="1"/>
  <c r="N23" i="40"/>
  <c r="M23" i="40"/>
  <c r="S64" i="40" l="1"/>
  <c r="S70" i="40" s="1"/>
  <c r="AH69" i="40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J39" i="40" s="1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I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L39" i="40"/>
  <c r="C46" i="40"/>
  <c r="D46" i="40"/>
  <c r="E46" i="40"/>
  <c r="F46" i="40"/>
  <c r="G46" i="40"/>
  <c r="H46" i="40"/>
  <c r="I46" i="40"/>
  <c r="J46" i="40"/>
  <c r="K46" i="40"/>
  <c r="L46" i="40"/>
  <c r="C47" i="40"/>
  <c r="E47" i="40"/>
  <c r="G47" i="40"/>
  <c r="I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<sst xmlns="http://schemas.openxmlformats.org/spreadsheetml/2006/main" count="794" uniqueCount="163">
  <si>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</si>
  <si>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</si>
  <si>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</si>
  <si>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</si>
  <si>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</si>
  <si>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</si>
  <si>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</si>
  <si>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</si>
  <si>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</si>
  <si>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</si>
  <si>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</si>
  <si>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</si>
  <si>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</si>
  <si>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</si>
  <si>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</si>
  <si>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</si>
  <si>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</si>
  <si>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</si>
  <si>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</si>
  <si>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</si>
  <si>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</si>
  <si>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</si>
  <si>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</si>
  <si>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</si>
  <si>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</si>
  <si>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</si>
  <si>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</si>
  <si>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</si>
  <si>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</si>
  <si>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</si>
  <si>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</si>
  <si>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</si>
  <si>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</si>
  <si>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</si>
  <si>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</si>
  <si>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</si>
  <si>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</si>
  <si>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</si>
  <si>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</si>
  <si>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</si>
  <si>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</si>
  <si>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</si>
  <si>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</si>
  <si>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</si>
  <si>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</si>
  <si>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</si>
  <si>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</si>
  <si>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</si>
  <si>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</si>
  <si>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</si>
  <si>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</si>
  <si>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</si>
  <si>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</si>
  <si>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</si>
  <si>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</si>
  <si>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</si>
  <si>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</si>
  <si>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</si>
  <si>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</si>
  <si>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</si>
  <si>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</si>
  <si>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</si>
  <si>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</si>
  <si>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</si>
  <si>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</si>
  <si>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</si>
  <si>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</si>
  <si>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</si>
  <si>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</si>
  <si>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</si>
  <si>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</si>
  <si>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</si>
  <si>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</si>
  <si>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</si>
  <si>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</si>
  <si>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</si>
  <si>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</si>
  <si>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</si>
  <si>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</si>
  <si>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</si>
  <si>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</si>
  <si>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</si>
  <si>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</si>
  <si>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</si>
  <si>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</si>
  <si>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</si>
  <si>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</si>
  <si>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</si>
  <si>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</si>
  <si>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</si>
  <si>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</si>
  <si>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</si>
  <si>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</si>
  <si>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</si>
  <si>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</si>
  <si>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</si>
  <si>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</si>
  <si>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</si>
  <si>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</si>
  <si>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</si>
  <si>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</si>
  <si>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</si>
  <si>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</si>
  <si>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</si>
  <si>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</si>
  <si>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</si>
  <si>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</si>
  <si>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</si>
  <si>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</si>
  <si>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</si>
  <si>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</si>
  <si>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</si>
  <si>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</si>
  <si>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</si>
  <si>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</si>
  <si>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</si>
  <si>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</si>
  <si>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</si>
  <si>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</si>
  <si>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</si>
  <si>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</si>
  <si>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</si>
  <si>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</si>
  <si>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25.20F/C</t>
  </si>
  <si>
    <t>7.50F/C</t>
  </si>
  <si>
    <t>32.00F/C</t>
  </si>
  <si>
    <t>CUENTA COBRADA</t>
  </si>
  <si>
    <t>X MENOS #8765 6.00BS</t>
  </si>
  <si>
    <t>45.20F/C</t>
  </si>
  <si>
    <t>40.00F/C</t>
  </si>
  <si>
    <t>FALTANTE 1$</t>
  </si>
  <si>
    <t>21.00F/C</t>
  </si>
  <si>
    <t>6.80F/C</t>
  </si>
  <si>
    <t>43.00F/C</t>
  </si>
  <si>
    <t>98.40F/C</t>
  </si>
  <si>
    <t>INTERCAMBIO DE 10$ X</t>
  </si>
  <si>
    <t>EUROS</t>
  </si>
  <si>
    <t>MAL REGISTRO DE 2$</t>
  </si>
  <si>
    <t>18.40F/C</t>
  </si>
  <si>
    <t>MAL REGISTRO DE 0.05$</t>
  </si>
  <si>
    <t>106.00F/C</t>
  </si>
  <si>
    <t>110.00F/C</t>
  </si>
  <si>
    <t xml:space="preserve">PASO PUNTO X CAJA </t>
  </si>
  <si>
    <t>TARDE</t>
  </si>
  <si>
    <t xml:space="preserve">13.10F/C FALTANTE EN </t>
  </si>
  <si>
    <t>SOBRANTE ES POR CERRAR</t>
  </si>
  <si>
    <t xml:space="preserve">CAJA FUERA DE LINEA </t>
  </si>
  <si>
    <t>Y ANULO VENTAS</t>
  </si>
  <si>
    <t>10.00F/C</t>
  </si>
  <si>
    <t>0.03$ MAL REGISTRO</t>
  </si>
  <si>
    <t>25.50F/C</t>
  </si>
  <si>
    <t>1.00F/C</t>
  </si>
  <si>
    <t>INTERCAMBIO DE 10$ X EUROS</t>
  </si>
  <si>
    <t>5.00F/C</t>
  </si>
  <si>
    <t>FALTANTE DE NOTA A CREDITO</t>
  </si>
  <si>
    <t>NO REALIZADO 20$</t>
  </si>
  <si>
    <t>1.50F/C</t>
  </si>
  <si>
    <t>23.80F/C</t>
  </si>
  <si>
    <t>SOBRANTE POR DEBITO</t>
  </si>
  <si>
    <t>PROVINCIAL 13.01</t>
  </si>
  <si>
    <t>5.50F/C</t>
  </si>
  <si>
    <t>INTERCAMBIO DE 75 EUROS</t>
  </si>
  <si>
    <t>POR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</si>
</sst>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59997.750000000007</v>
      </c>
      <c r="C2" s="43">
        <f>MODELO!AH12</f>
        <v>28429.079999999998</v>
      </c>
      <c r="D2" s="43">
        <f>EXQUISITECES!AH12</f>
        <v>9629.4800000000014</v>
      </c>
      <c r="E2" s="43">
        <f>HOYADA!AH12</f>
        <v>8789.6</v>
      </c>
      <c r="F2" s="43">
        <f>FARMASTOP!AH12</f>
        <v>1779.06</v>
      </c>
      <c r="G2" s="43">
        <f>BOCAS!AH12</f>
        <v>5848.29</v>
      </c>
      <c r="H2" s="43">
        <f>LAGUNETICA!AH12</f>
        <v>14761.73</v>
      </c>
      <c r="I2" s="43">
        <f>SANANTONIO!AH12</f>
        <v>0</v>
      </c>
      <c r="J2" s="43">
        <f>SUM(B2:I2)</f>
        <v>129234.98999999999</v>
      </c>
    </row>
    <row r="3" spans="1:10" x14ac:dyDescent="0.25">
      <c r="A3" s="46" t="s">
        <v>0</v>
      </c>
      <c r="B3" s="43">
        <f>AUTOMERCADO!AH15</f>
        <v>788.09999999999991</v>
      </c>
      <c r="C3" s="43">
        <f>MODELO!AH15</f>
        <v>785.80000000000007</v>
      </c>
      <c r="D3" s="43">
        <f>EXQUISITECES!AH15</f>
        <v>221.6</v>
      </c>
      <c r="E3" s="43">
        <f>HOYADA!AH15</f>
        <v>738</v>
      </c>
      <c r="F3" s="43">
        <f>FARMASTOP!AH15</f>
        <v>43.5</v>
      </c>
      <c r="G3" s="43">
        <f>BOCAS!AH15</f>
        <v>27</v>
      </c>
      <c r="H3" s="43">
        <f>LAGUNETICA!AH15</f>
        <v>866.80000000000007</v>
      </c>
      <c r="I3" s="43">
        <f>SANANTONIO!AH15</f>
        <v>0</v>
      </c>
      <c r="J3" s="43">
        <f t="shared" ref="J3:J52" si="0">SUM(B3:I3)</f>
        <v>3470.8</v>
      </c>
    </row>
    <row r="4" spans="1:10" x14ac:dyDescent="0.25">
      <c r="A4" s="73" t="s">
        <v>20</v>
      </c>
      <c r="B4" s="43">
        <f>AUTOMERCADO!AH16</f>
        <v>6271</v>
      </c>
      <c r="C4" s="43">
        <f>MODELO!AH16</f>
        <v>2807</v>
      </c>
      <c r="D4" s="43">
        <f>EXQUISITECES!AH16</f>
        <v>1152</v>
      </c>
      <c r="E4" s="43">
        <f>HOYADA!AH16</f>
        <v>582</v>
      </c>
      <c r="F4" s="43">
        <f>FARMASTOP!AH16</f>
        <v>146</v>
      </c>
      <c r="G4" s="43">
        <f>BOCAS!AH16</f>
        <v>731</v>
      </c>
      <c r="H4" s="43">
        <f>LAGUNETICA!AH16</f>
        <v>1438</v>
      </c>
      <c r="I4" s="43">
        <f>SANANTONIO!AH16</f>
        <v>0</v>
      </c>
      <c r="J4" s="43">
        <f t="shared" si="0"/>
        <v>13127</v>
      </c>
    </row>
    <row r="5" spans="1:10" x14ac:dyDescent="0.25">
      <c r="A5" s="46" t="s">
        <v>27</v>
      </c>
      <c r="B5" s="43">
        <f>AUTOMERCADO!AH17</f>
        <v>27592.400000000001</v>
      </c>
      <c r="C5" s="43">
        <f>MODELO!AH17</f>
        <v>12350.8</v>
      </c>
      <c r="D5" s="43">
        <f>EXQUISITECES!AH17</f>
        <v>5068.8</v>
      </c>
      <c r="E5" s="43">
        <f>HOYADA!AH17</f>
        <v>2560.8000000000002</v>
      </c>
      <c r="F5" s="43">
        <f>FARMASTOP!AH17</f>
        <v>642.40000000000009</v>
      </c>
      <c r="G5" s="43">
        <f>BOCAS!AH17</f>
        <v>3238.33</v>
      </c>
      <c r="H5" s="43">
        <f>LAGUNETICA!AH17</f>
        <v>6327.2000000000007</v>
      </c>
      <c r="I5" s="43">
        <f>SANANTONIO!AH17</f>
        <v>0</v>
      </c>
      <c r="J5" s="43">
        <f t="shared" si="0"/>
        <v>57780.73000000001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6271</v>
      </c>
      <c r="C10" s="43">
        <f>MODELO!AH22</f>
        <v>2807</v>
      </c>
      <c r="D10" s="43">
        <f>EXQUISITECES!AH22</f>
        <v>1152</v>
      </c>
      <c r="E10" s="43">
        <f>HOYADA!AH22</f>
        <v>582</v>
      </c>
      <c r="F10" s="43">
        <f>FARMASTOP!AH22</f>
        <v>146</v>
      </c>
      <c r="G10" s="43">
        <f>BOCAS!AH22</f>
        <v>731</v>
      </c>
      <c r="H10" s="43">
        <f>LAGUNETICA!AH22</f>
        <v>1438</v>
      </c>
      <c r="I10" s="43">
        <f>SANANTONIO!AH22</f>
        <v>0</v>
      </c>
      <c r="J10" s="43">
        <f t="shared" si="0"/>
        <v>13127</v>
      </c>
    </row>
    <row r="11" spans="1:10" x14ac:dyDescent="0.25">
      <c r="A11" s="48" t="s">
        <v>26</v>
      </c>
      <c r="B11" s="43">
        <f>AUTOMERCADO!AH23</f>
        <v>27592.400000000001</v>
      </c>
      <c r="C11" s="43">
        <f>MODELO!AH23</f>
        <v>12350.8</v>
      </c>
      <c r="D11" s="43">
        <f>EXQUISITECES!AH23</f>
        <v>5068.8</v>
      </c>
      <c r="E11" s="43">
        <f>HOYADA!AH23</f>
        <v>2560.8000000000002</v>
      </c>
      <c r="F11" s="43">
        <f>FARMASTOP!AH23</f>
        <v>642.40000000000009</v>
      </c>
      <c r="G11" s="43">
        <f>BOCAS!AH23</f>
        <v>3238.33</v>
      </c>
      <c r="H11" s="43">
        <f>LAGUNETICA!AH23</f>
        <v>6327.2000000000007</v>
      </c>
      <c r="I11" s="43">
        <f>SANANTONIO!AH23</f>
        <v>0</v>
      </c>
      <c r="J11" s="43">
        <f t="shared" si="0"/>
        <v>57780.73000000001</v>
      </c>
    </row>
    <row r="12" spans="1:10" x14ac:dyDescent="0.25">
      <c r="A12" s="46" t="s">
        <v>28</v>
      </c>
      <c r="B12" s="43">
        <f>AUTOMERCADO!AH24</f>
        <v>70</v>
      </c>
      <c r="C12" s="43">
        <f>MODELO!AH24</f>
        <v>50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100</v>
      </c>
      <c r="I12" s="43">
        <f>SANANTONIO!AH24</f>
        <v>0</v>
      </c>
      <c r="J12" s="43">
        <f t="shared" si="0"/>
        <v>220</v>
      </c>
    </row>
    <row r="13" spans="1:10" x14ac:dyDescent="0.25">
      <c r="A13" s="46" t="s">
        <v>31</v>
      </c>
      <c r="B13" s="43">
        <f>AUTOMERCADO!AH25</f>
        <v>308</v>
      </c>
      <c r="C13" s="43">
        <f>MODELO!AH25</f>
        <v>220.00000000000003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440.00000000000006</v>
      </c>
      <c r="I13" s="43">
        <f>SANANTONIO!AH25</f>
        <v>0</v>
      </c>
      <c r="J13" s="43">
        <f t="shared" si="0"/>
        <v>968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70</v>
      </c>
      <c r="C18" s="43">
        <f>MODELO!AH30</f>
        <v>50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100</v>
      </c>
      <c r="I18" s="43">
        <f>SANANTONIO!AH30</f>
        <v>0</v>
      </c>
      <c r="J18" s="43">
        <f t="shared" si="0"/>
        <v>220</v>
      </c>
    </row>
    <row r="19" spans="1:10" x14ac:dyDescent="0.25">
      <c r="A19" s="48" t="s">
        <v>33</v>
      </c>
      <c r="B19" s="43">
        <f>AUTOMERCADO!AH31</f>
        <v>308</v>
      </c>
      <c r="C19" s="43">
        <f>MODELO!AH31</f>
        <v>220.00000000000003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440.00000000000006</v>
      </c>
      <c r="I19" s="43">
        <f>SANANTONIO!AH31</f>
        <v>0</v>
      </c>
      <c r="J19" s="43">
        <f t="shared" si="0"/>
        <v>968</v>
      </c>
    </row>
    <row r="20" spans="1:10" x14ac:dyDescent="0.25">
      <c r="A20" s="46" t="s">
        <v>34</v>
      </c>
      <c r="B20" s="43">
        <f>AUTOMERCADO!AH32</f>
        <v>494.59299999999996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494.59299999999996</v>
      </c>
    </row>
    <row r="21" spans="1:10" x14ac:dyDescent="0.25">
      <c r="A21" s="46" t="s">
        <v>35</v>
      </c>
      <c r="B21" s="43">
        <f>AUTOMERCADO!AH33</f>
        <v>2176.2092000000002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2176.2092000000002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494.59299999999996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494.59299999999996</v>
      </c>
    </row>
    <row r="27" spans="1:10" x14ac:dyDescent="0.25">
      <c r="A27" s="48" t="s">
        <v>42</v>
      </c>
      <c r="B27" s="43">
        <f>AUTOMERCADO!AH39</f>
        <v>2176.2092000000002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2176.2092000000002</v>
      </c>
    </row>
    <row r="28" spans="1:10" x14ac:dyDescent="0.25">
      <c r="A28" s="46" t="s">
        <v>43</v>
      </c>
      <c r="B28" s="43">
        <f>AUTOMERCADO!AH40</f>
        <v>448.03</v>
      </c>
      <c r="C28" s="43">
        <f>MODELO!AH40</f>
        <v>33.14</v>
      </c>
      <c r="D28" s="43">
        <f>EXQUISITECES!AH40</f>
        <v>11.9</v>
      </c>
      <c r="E28" s="43">
        <f>HOYADA!AH40</f>
        <v>53.54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546.6099999999999</v>
      </c>
    </row>
    <row r="29" spans="1:10" x14ac:dyDescent="0.25">
      <c r="A29" s="46" t="s">
        <v>44</v>
      </c>
      <c r="B29" s="43">
        <f>AUTOMERCADO!AH41</f>
        <v>1971.3320000000003</v>
      </c>
      <c r="C29" s="43">
        <f>MODELO!AH41</f>
        <v>145.816</v>
      </c>
      <c r="D29" s="43">
        <f>EXQUISITECES!AH41</f>
        <v>52.360000000000007</v>
      </c>
      <c r="E29" s="43">
        <f>HOYADA!AH41</f>
        <v>235.57600000000002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2405.0840000000003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448.03</v>
      </c>
      <c r="C34" s="43">
        <f>MODELO!AH46</f>
        <v>33.14</v>
      </c>
      <c r="D34" s="43">
        <f>EXQUISITECES!AH46</f>
        <v>11.9</v>
      </c>
      <c r="E34" s="43">
        <f>HOYADA!AH46</f>
        <v>53.54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546.6099999999999</v>
      </c>
    </row>
    <row r="35" spans="1:10" x14ac:dyDescent="0.25">
      <c r="A35" s="48" t="s">
        <v>48</v>
      </c>
      <c r="B35" s="43">
        <f>AUTOMERCADO!AH47</f>
        <v>1971.3320000000003</v>
      </c>
      <c r="C35" s="43">
        <f>MODELO!AH47</f>
        <v>145.816</v>
      </c>
      <c r="D35" s="43">
        <f>EXQUISITECES!AH47</f>
        <v>52.360000000000007</v>
      </c>
      <c r="E35" s="43">
        <f>HOYADA!AH47</f>
        <v>235.57600000000002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2405.0840000000003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22784.489999999998</v>
      </c>
      <c r="C37" s="43">
        <f>MODELO!AH49</f>
        <v>11158.81</v>
      </c>
      <c r="D37" s="43">
        <f>EXQUISITECES!AH49</f>
        <v>3787.9199999999996</v>
      </c>
      <c r="E37" s="43">
        <f>HOYADA!AH49</f>
        <v>3685.75</v>
      </c>
      <c r="F37" s="43">
        <f>FARMASTOP!AH49</f>
        <v>853.02</v>
      </c>
      <c r="G37" s="43">
        <f>BOCAS!AH49</f>
        <v>2197.6600000000003</v>
      </c>
      <c r="H37" s="43">
        <f>LAGUNETICA!AH49</f>
        <v>852.80000000000007</v>
      </c>
      <c r="I37" s="43">
        <f>SANANTONIO!AH49</f>
        <v>0</v>
      </c>
      <c r="J37" s="43">
        <f t="shared" si="0"/>
        <v>45320.45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430.68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430.68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2034.8899999999999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4751.58</v>
      </c>
      <c r="I40" s="43">
        <f>SANANTONIO!AH52</f>
        <v>0</v>
      </c>
      <c r="J40" s="43">
        <f t="shared" si="0"/>
        <v>6786.4699999999993</v>
      </c>
    </row>
    <row r="41" spans="1:10" x14ac:dyDescent="0.25">
      <c r="A41" s="74" t="s">
        <v>18</v>
      </c>
      <c r="B41" s="43">
        <f>AUTOMERCADO!AH53</f>
        <v>2559.9899999999998</v>
      </c>
      <c r="C41" s="43">
        <f>MODELO!AH53</f>
        <v>2207.42</v>
      </c>
      <c r="D41" s="43">
        <f>EXQUISITECES!AH53</f>
        <v>715.56</v>
      </c>
      <c r="E41" s="43">
        <f>HOYADA!AH53</f>
        <v>1591.2400000000002</v>
      </c>
      <c r="F41" s="43">
        <f>FARMASTOP!AH53</f>
        <v>270.44</v>
      </c>
      <c r="G41" s="43">
        <f>BOCAS!AH53</f>
        <v>253.95999999999998</v>
      </c>
      <c r="H41" s="43">
        <f>LAGUNETICA!AH53</f>
        <v>1432.5700000000002</v>
      </c>
      <c r="I41" s="43">
        <f>SANANTONIO!AH53</f>
        <v>0</v>
      </c>
      <c r="J41" s="43">
        <f t="shared" si="0"/>
        <v>9031.1799999999985</v>
      </c>
    </row>
    <row r="42" spans="1:10" x14ac:dyDescent="0.25">
      <c r="A42" s="74" t="s">
        <v>114</v>
      </c>
      <c r="B42" s="43">
        <f>AUTOMERCADO!AH54</f>
        <v>62.08</v>
      </c>
      <c r="C42" s="43">
        <f>MODELO!AH54</f>
        <v>81.84</v>
      </c>
      <c r="D42" s="43">
        <f>EXQUISITECES!AH54</f>
        <v>0</v>
      </c>
      <c r="E42" s="43">
        <f>HOYADA!AH54</f>
        <v>0</v>
      </c>
      <c r="F42" s="43">
        <f>FARMASTOP!AH54</f>
        <v>25.83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169.75</v>
      </c>
    </row>
    <row r="43" spans="1:10" x14ac:dyDescent="0.25">
      <c r="A43" s="74" t="s">
        <v>52</v>
      </c>
      <c r="B43" s="43">
        <f>AUTOMERCADO!AH55</f>
        <v>1672.7699999999998</v>
      </c>
      <c r="C43" s="43">
        <f>MODELO!AH55</f>
        <v>415.34999999999997</v>
      </c>
      <c r="D43" s="43">
        <f>EXQUISITECES!AH55</f>
        <v>26.54</v>
      </c>
      <c r="E43" s="43">
        <f>HOYADA!AH55</f>
        <v>2</v>
      </c>
      <c r="F43" s="43">
        <f>FARMASTOP!AH55</f>
        <v>0</v>
      </c>
      <c r="G43" s="43">
        <f>BOCAS!AH55</f>
        <v>167.49</v>
      </c>
      <c r="H43" s="43">
        <f>LAGUNETICA!AH55</f>
        <v>0</v>
      </c>
      <c r="I43" s="43">
        <f>SANANTONIO!AH55</f>
        <v>0</v>
      </c>
      <c r="J43" s="43">
        <f t="shared" si="0"/>
        <v>2284.1499999999996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112.07</v>
      </c>
      <c r="I45" s="43">
        <f>SANANTONIO!AH57</f>
        <v>0</v>
      </c>
      <c r="J45" s="43">
        <f t="shared" si="0"/>
        <v>112.07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11.64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11.64</v>
      </c>
    </row>
    <row r="52" spans="1:10" x14ac:dyDescent="0.25">
      <c r="A52" s="51" t="s">
        <v>92</v>
      </c>
      <c r="B52" s="75">
        <f>AUTOMERCADO!AH64</f>
        <v>60346.051200000002</v>
      </c>
      <c r="C52" s="75">
        <f>MODELO!AH64</f>
        <v>29412.366000000002</v>
      </c>
      <c r="D52" s="75">
        <f>EXQUISITECES!AH64</f>
        <v>9872.7799999999988</v>
      </c>
      <c r="E52" s="75">
        <f>HOYADA!AH64</f>
        <v>8813.366</v>
      </c>
      <c r="F52" s="75">
        <f>FARMASTOP!AH64</f>
        <v>1835.1899999999998</v>
      </c>
      <c r="G52" s="75">
        <f>BOCAS!AH64</f>
        <v>5884.44</v>
      </c>
      <c r="H52" s="75">
        <f>LAGUNETICA!AH64</f>
        <v>14783.02</v>
      </c>
      <c r="I52" s="75">
        <f>SANANTONIO!AH64</f>
        <v>0</v>
      </c>
      <c r="J52" s="75">
        <f t="shared" si="0"/>
        <v>130947.2132</v>
      </c>
    </row>
    <row r="53" spans="1:10" x14ac:dyDescent="0.25">
      <c r="A53" s="56" t="s">
        <v>3</v>
      </c>
      <c r="B53" s="43">
        <f>B2</f>
        <v>59997.750000000007</v>
      </c>
      <c r="C53" s="43">
        <f t="shared" ref="C53:I53" si="1">C2</f>
        <v>28429.079999999998</v>
      </c>
      <c r="D53" s="43">
        <f t="shared" si="1"/>
        <v>9629.4800000000014</v>
      </c>
      <c r="E53" s="43">
        <f t="shared" si="1"/>
        <v>8789.6</v>
      </c>
      <c r="F53" s="43">
        <f t="shared" si="1"/>
        <v>1779.06</v>
      </c>
      <c r="G53" s="43">
        <f t="shared" si="1"/>
        <v>5848.29</v>
      </c>
      <c r="H53" s="43">
        <f t="shared" si="1"/>
        <v>14761.73</v>
      </c>
      <c r="I53" s="43">
        <f t="shared" si="1"/>
        <v>0</v>
      </c>
      <c r="J53" s="43">
        <f>J2</f>
        <v>129234.98999999999</v>
      </c>
    </row>
    <row r="54" spans="1:10" x14ac:dyDescent="0.25">
      <c r="A54" s="58" t="s">
        <v>95</v>
      </c>
      <c r="B54" s="43">
        <f>+B52-B53</f>
        <v>348.30119999999442</v>
      </c>
      <c r="C54" s="43">
        <f t="shared" ref="C54:I54" si="2">+C52-C53</f>
        <v>983.2860000000037</v>
      </c>
      <c r="D54" s="43">
        <f t="shared" si="2"/>
        <v>243.29999999999745</v>
      </c>
      <c r="E54" s="43">
        <f t="shared" si="2"/>
        <v>23.765999999999622</v>
      </c>
      <c r="F54" s="43">
        <f t="shared" si="2"/>
        <v>56.129999999999882</v>
      </c>
      <c r="G54" s="43">
        <f t="shared" si="2"/>
        <v>36.149999999999636</v>
      </c>
      <c r="H54" s="43">
        <f t="shared" si="2"/>
        <v>21.290000000000873</v>
      </c>
      <c r="I54" s="43">
        <f t="shared" si="2"/>
        <v>0</v>
      </c>
      <c r="J54" s="43">
        <f>+J52-J53</f>
        <v>1712.2232000000076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P50" sqref="AP5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65</v>
      </c>
      <c r="H11" s="5" t="s">
        <v>67</v>
      </c>
      <c r="I11" s="5" t="s">
        <v>69</v>
      </c>
      <c r="J11" s="5" t="s">
        <v>71</v>
      </c>
      <c r="K11" s="5" t="s">
        <v>54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70</v>
      </c>
      <c r="S11" s="5" t="s">
        <v>72</v>
      </c>
      <c r="T11" s="5" t="s">
        <v>76</v>
      </c>
      <c r="U11" s="5" t="s">
        <v>80</v>
      </c>
      <c r="V11" s="5" t="s">
        <v>82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491.7</v>
      </c>
      <c r="C12" s="26">
        <v>470.95</v>
      </c>
      <c r="D12" s="26">
        <v>3767.68</v>
      </c>
      <c r="E12" s="26">
        <v>2354.56</v>
      </c>
      <c r="F12" s="26">
        <v>1719.08</v>
      </c>
      <c r="G12" s="26">
        <v>4294.8500000000004</v>
      </c>
      <c r="H12" s="26">
        <v>1790.47</v>
      </c>
      <c r="I12" s="26">
        <v>1638.32</v>
      </c>
      <c r="J12" s="26">
        <v>915.83</v>
      </c>
      <c r="K12" s="26">
        <v>3913.79</v>
      </c>
      <c r="L12" s="26">
        <v>3898.48</v>
      </c>
      <c r="M12" s="26">
        <v>2780.63</v>
      </c>
      <c r="N12" s="26">
        <v>5120.16</v>
      </c>
      <c r="O12" s="26">
        <v>3057.84</v>
      </c>
      <c r="P12" s="26">
        <v>4421.7700000000004</v>
      </c>
      <c r="Q12" s="26">
        <v>4346.4399999999996</v>
      </c>
      <c r="R12" s="26">
        <v>4905.8599999999997</v>
      </c>
      <c r="S12" s="26">
        <v>4749.54</v>
      </c>
      <c r="T12" s="26">
        <v>1464.22</v>
      </c>
      <c r="U12" s="26">
        <v>824.58</v>
      </c>
      <c r="V12" s="26">
        <v>3071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59997.750000000007</v>
      </c>
      <c r="AI12" s="26">
        <v>59977.77</v>
      </c>
      <c r="AJ12" s="69">
        <f>+AI12-AH12</f>
        <v>-19.980000000010477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60.7</v>
      </c>
      <c r="E15" s="23">
        <v>25.2</v>
      </c>
      <c r="F15" s="23">
        <v>34.5</v>
      </c>
      <c r="G15" s="23"/>
      <c r="H15" s="23">
        <v>17.5</v>
      </c>
      <c r="I15" s="23"/>
      <c r="J15" s="23"/>
      <c r="K15" s="23">
        <v>90.5</v>
      </c>
      <c r="L15" s="23">
        <v>45.5</v>
      </c>
      <c r="M15" s="23"/>
      <c r="N15" s="23"/>
      <c r="O15" s="23"/>
      <c r="P15" s="23">
        <v>32.700000000000003</v>
      </c>
      <c r="Q15" s="23">
        <v>127</v>
      </c>
      <c r="R15" s="23"/>
      <c r="S15" s="23">
        <v>18.5</v>
      </c>
      <c r="T15" s="23">
        <v>137.5</v>
      </c>
      <c r="U15" s="23">
        <v>57.7</v>
      </c>
      <c r="V15" s="23">
        <v>140.80000000000001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788.09999999999991</v>
      </c>
    </row>
    <row r="16" spans="1:36" s="32" customFormat="1" x14ac:dyDescent="0.25">
      <c r="A16" s="30" t="s">
        <v>20</v>
      </c>
      <c r="B16" s="31">
        <v>15</v>
      </c>
      <c r="C16" s="31">
        <v>30</v>
      </c>
      <c r="D16" s="31">
        <v>343</v>
      </c>
      <c r="E16" s="31">
        <v>108</v>
      </c>
      <c r="F16" s="31">
        <v>125</v>
      </c>
      <c r="G16" s="31">
        <v>515</v>
      </c>
      <c r="H16" s="31">
        <v>114</v>
      </c>
      <c r="I16" s="31">
        <v>190</v>
      </c>
      <c r="J16" s="31">
        <v>126</v>
      </c>
      <c r="K16" s="31">
        <v>293</v>
      </c>
      <c r="L16" s="31">
        <v>353</v>
      </c>
      <c r="M16" s="31">
        <v>277</v>
      </c>
      <c r="N16" s="31">
        <v>565</v>
      </c>
      <c r="O16" s="31">
        <v>354</v>
      </c>
      <c r="P16" s="31">
        <v>470</v>
      </c>
      <c r="Q16" s="31">
        <v>538</v>
      </c>
      <c r="R16" s="31">
        <v>545</v>
      </c>
      <c r="S16" s="31">
        <v>575</v>
      </c>
      <c r="T16" s="31">
        <v>168</v>
      </c>
      <c r="U16" s="31">
        <v>61</v>
      </c>
      <c r="V16" s="31">
        <v>506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6271</v>
      </c>
      <c r="AJ16" s="70"/>
    </row>
    <row r="17" spans="1:36" s="47" customFormat="1" x14ac:dyDescent="0.25">
      <c r="A17" s="46" t="s">
        <v>27</v>
      </c>
      <c r="B17" s="22">
        <f>B16*$B$8</f>
        <v>66</v>
      </c>
      <c r="C17" s="22">
        <f>C16*$B$8</f>
        <v>132</v>
      </c>
      <c r="D17" s="22">
        <f t="shared" ref="D17:L17" si="2">D16*$B$8</f>
        <v>1509.2</v>
      </c>
      <c r="E17" s="22">
        <f t="shared" si="2"/>
        <v>475.20000000000005</v>
      </c>
      <c r="F17" s="22">
        <f t="shared" si="2"/>
        <v>550</v>
      </c>
      <c r="G17" s="22">
        <f t="shared" si="2"/>
        <v>2266</v>
      </c>
      <c r="H17" s="22">
        <f t="shared" si="2"/>
        <v>501.6</v>
      </c>
      <c r="I17" s="22">
        <f t="shared" si="2"/>
        <v>836.00000000000011</v>
      </c>
      <c r="J17" s="22">
        <f t="shared" si="2"/>
        <v>554.40000000000009</v>
      </c>
      <c r="K17" s="22">
        <f t="shared" si="2"/>
        <v>1289.2</v>
      </c>
      <c r="L17" s="22">
        <f t="shared" si="2"/>
        <v>1553.2</v>
      </c>
      <c r="M17" s="22">
        <f t="shared" ref="M17:R17" si="3">M16*$B$8</f>
        <v>1218.8000000000002</v>
      </c>
      <c r="N17" s="22">
        <f t="shared" si="3"/>
        <v>2486</v>
      </c>
      <c r="O17" s="22">
        <f t="shared" si="3"/>
        <v>1557.6000000000001</v>
      </c>
      <c r="P17" s="22">
        <f t="shared" si="3"/>
        <v>2068</v>
      </c>
      <c r="Q17" s="22">
        <f t="shared" si="3"/>
        <v>2367.2000000000003</v>
      </c>
      <c r="R17" s="22">
        <f t="shared" si="3"/>
        <v>2398</v>
      </c>
      <c r="S17" s="22">
        <f t="shared" ref="S17:AG17" si="4">S16*$B$8</f>
        <v>2530</v>
      </c>
      <c r="T17" s="22">
        <f t="shared" si="4"/>
        <v>739.2</v>
      </c>
      <c r="U17" s="22">
        <f t="shared" si="4"/>
        <v>268.40000000000003</v>
      </c>
      <c r="V17" s="22">
        <f t="shared" si="4"/>
        <v>2226.4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27592.400000000001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</v>
      </c>
      <c r="C22" s="20">
        <f t="shared" ref="C22:L22" si="11">+C16+C18+C20</f>
        <v>30</v>
      </c>
      <c r="D22" s="20">
        <f t="shared" si="11"/>
        <v>343</v>
      </c>
      <c r="E22" s="20">
        <f t="shared" si="11"/>
        <v>108</v>
      </c>
      <c r="F22" s="20">
        <f t="shared" si="11"/>
        <v>125</v>
      </c>
      <c r="G22" s="20">
        <f t="shared" si="11"/>
        <v>515</v>
      </c>
      <c r="H22" s="20">
        <f t="shared" si="11"/>
        <v>114</v>
      </c>
      <c r="I22" s="20">
        <f t="shared" si="11"/>
        <v>190</v>
      </c>
      <c r="J22" s="20">
        <f t="shared" si="11"/>
        <v>126</v>
      </c>
      <c r="K22" s="20">
        <f t="shared" si="11"/>
        <v>293</v>
      </c>
      <c r="L22" s="20">
        <f t="shared" si="11"/>
        <v>353</v>
      </c>
      <c r="M22" s="20">
        <f t="shared" ref="M22:S22" si="12">+M16+M18+M20</f>
        <v>277</v>
      </c>
      <c r="N22" s="20">
        <f t="shared" si="12"/>
        <v>565</v>
      </c>
      <c r="O22" s="20">
        <f t="shared" si="12"/>
        <v>354</v>
      </c>
      <c r="P22" s="20">
        <f t="shared" si="12"/>
        <v>470</v>
      </c>
      <c r="Q22" s="20">
        <f t="shared" si="12"/>
        <v>538</v>
      </c>
      <c r="R22" s="20">
        <f t="shared" si="12"/>
        <v>545</v>
      </c>
      <c r="S22" s="20">
        <f t="shared" si="12"/>
        <v>575</v>
      </c>
      <c r="T22" s="20">
        <f t="shared" ref="T22:AG22" si="13">+T16+T18+T20</f>
        <v>168</v>
      </c>
      <c r="U22" s="20">
        <f t="shared" si="13"/>
        <v>61</v>
      </c>
      <c r="V22" s="20">
        <f t="shared" si="13"/>
        <v>506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6271</v>
      </c>
    </row>
    <row r="23" spans="1:36" s="47" customFormat="1" x14ac:dyDescent="0.25">
      <c r="A23" s="48" t="s">
        <v>26</v>
      </c>
      <c r="B23" s="19">
        <f>+B17+B19+B21</f>
        <v>66</v>
      </c>
      <c r="C23" s="19">
        <f t="shared" ref="C23:L23" si="14">+C17+C19+C21</f>
        <v>132</v>
      </c>
      <c r="D23" s="19">
        <f t="shared" si="14"/>
        <v>1509.2</v>
      </c>
      <c r="E23" s="19">
        <f t="shared" si="14"/>
        <v>475.20000000000005</v>
      </c>
      <c r="F23" s="19">
        <f t="shared" si="14"/>
        <v>550</v>
      </c>
      <c r="G23" s="19">
        <f t="shared" si="14"/>
        <v>2266</v>
      </c>
      <c r="H23" s="19">
        <f t="shared" si="14"/>
        <v>501.6</v>
      </c>
      <c r="I23" s="19">
        <f t="shared" si="14"/>
        <v>836.00000000000011</v>
      </c>
      <c r="J23" s="19">
        <f t="shared" si="14"/>
        <v>554.40000000000009</v>
      </c>
      <c r="K23" s="19">
        <f t="shared" si="14"/>
        <v>1289.2</v>
      </c>
      <c r="L23" s="19">
        <f t="shared" si="14"/>
        <v>1553.2</v>
      </c>
      <c r="M23" s="19">
        <f t="shared" ref="M23:S23" si="15">+M17+M19+M21</f>
        <v>1218.8000000000002</v>
      </c>
      <c r="N23" s="19">
        <f t="shared" si="15"/>
        <v>2486</v>
      </c>
      <c r="O23" s="19">
        <f t="shared" si="15"/>
        <v>1557.6000000000001</v>
      </c>
      <c r="P23" s="19">
        <f t="shared" si="15"/>
        <v>2068</v>
      </c>
      <c r="Q23" s="19">
        <f t="shared" si="15"/>
        <v>2367.2000000000003</v>
      </c>
      <c r="R23" s="19">
        <f t="shared" si="15"/>
        <v>2398</v>
      </c>
      <c r="S23" s="19">
        <f t="shared" si="15"/>
        <v>2530</v>
      </c>
      <c r="T23" s="19">
        <f t="shared" ref="T23:AG23" si="16">+T17+T19+T21</f>
        <v>739.2</v>
      </c>
      <c r="U23" s="19">
        <f t="shared" si="16"/>
        <v>268.40000000000003</v>
      </c>
      <c r="V23" s="19">
        <f t="shared" si="16"/>
        <v>2226.4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27592.400000000001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>
        <v>70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70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308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308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70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70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308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308</v>
      </c>
    </row>
    <row r="32" spans="1:36" x14ac:dyDescent="0.25">
      <c r="A32" s="13" t="s">
        <v>34</v>
      </c>
      <c r="B32" s="36"/>
      <c r="C32" s="36"/>
      <c r="D32" s="36">
        <v>79.2</v>
      </c>
      <c r="E32" s="36">
        <v>143.37299999999999</v>
      </c>
      <c r="F32" s="36"/>
      <c r="G32" s="36"/>
      <c r="H32" s="36"/>
      <c r="I32" s="36">
        <v>27.9</v>
      </c>
      <c r="J32" s="36">
        <v>53.15</v>
      </c>
      <c r="K32" s="36"/>
      <c r="L32" s="36"/>
      <c r="M32" s="37"/>
      <c r="N32" s="37"/>
      <c r="O32" s="37"/>
      <c r="P32" s="37"/>
      <c r="Q32" s="37"/>
      <c r="R32" s="37"/>
      <c r="S32" s="37">
        <v>150.97</v>
      </c>
      <c r="T32" s="37"/>
      <c r="U32" s="37"/>
      <c r="V32" s="37">
        <v>40</v>
      </c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494.59299999999996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348.48</v>
      </c>
      <c r="E33" s="22">
        <f t="shared" si="30"/>
        <v>630.84119999999996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122.76</v>
      </c>
      <c r="J33" s="22">
        <f t="shared" si="30"/>
        <v>233.86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664.26800000000003</v>
      </c>
      <c r="T33" s="22">
        <f t="shared" si="32"/>
        <v>0</v>
      </c>
      <c r="U33" s="22">
        <f t="shared" si="32"/>
        <v>0</v>
      </c>
      <c r="V33" s="22">
        <f t="shared" si="32"/>
        <v>176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2176.2092000000002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79.2</v>
      </c>
      <c r="E38" s="20">
        <f t="shared" si="39"/>
        <v>143.37299999999999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27.9</v>
      </c>
      <c r="J38" s="20">
        <f t="shared" si="39"/>
        <v>53.15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150.97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40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494.59299999999996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348.48</v>
      </c>
      <c r="E39" s="19">
        <f t="shared" si="42"/>
        <v>630.84119999999996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122.76</v>
      </c>
      <c r="J39" s="19">
        <f t="shared" si="42"/>
        <v>233.86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664.26800000000003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176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2176.2092000000002</v>
      </c>
    </row>
    <row r="40" spans="1:34" x14ac:dyDescent="0.25">
      <c r="A40" s="13" t="s">
        <v>43</v>
      </c>
      <c r="B40" s="36">
        <v>49.65</v>
      </c>
      <c r="C40" s="36"/>
      <c r="D40" s="36"/>
      <c r="E40" s="36"/>
      <c r="F40" s="36"/>
      <c r="G40" s="36"/>
      <c r="H40" s="36"/>
      <c r="I40" s="36"/>
      <c r="J40" s="36"/>
      <c r="K40" s="36">
        <v>41.54</v>
      </c>
      <c r="L40" s="36"/>
      <c r="M40" s="36"/>
      <c r="N40" s="36">
        <v>244</v>
      </c>
      <c r="O40" s="36"/>
      <c r="P40" s="36"/>
      <c r="Q40" s="36">
        <v>112.84</v>
      </c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448.03</v>
      </c>
    </row>
    <row r="41" spans="1:34" s="47" customFormat="1" x14ac:dyDescent="0.25">
      <c r="A41" s="46" t="s">
        <v>44</v>
      </c>
      <c r="B41" s="22">
        <f>B40*$B$8</f>
        <v>218.46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182.77600000000001</v>
      </c>
      <c r="L41" s="22">
        <f t="shared" si="45"/>
        <v>0</v>
      </c>
      <c r="M41" s="22">
        <f t="shared" ref="M41:R41" si="46">M40*$B$8</f>
        <v>0</v>
      </c>
      <c r="N41" s="22">
        <f t="shared" si="46"/>
        <v>1073.6000000000001</v>
      </c>
      <c r="O41" s="22">
        <f t="shared" si="46"/>
        <v>0</v>
      </c>
      <c r="P41" s="22">
        <f t="shared" si="46"/>
        <v>0</v>
      </c>
      <c r="Q41" s="22">
        <f t="shared" si="46"/>
        <v>496.49600000000004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1971.3320000000003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49.65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41.54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244</v>
      </c>
      <c r="O46" s="20">
        <f t="shared" si="55"/>
        <v>0</v>
      </c>
      <c r="P46" s="20">
        <f t="shared" si="55"/>
        <v>0</v>
      </c>
      <c r="Q46" s="20">
        <f t="shared" si="55"/>
        <v>112.84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448.03</v>
      </c>
    </row>
    <row r="47" spans="1:34" s="47" customFormat="1" x14ac:dyDescent="0.25">
      <c r="A47" s="48" t="s">
        <v>48</v>
      </c>
      <c r="B47" s="19">
        <f>+B41+B43+B45</f>
        <v>218.46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182.77600000000001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1073.6000000000001</v>
      </c>
      <c r="O47" s="19">
        <f t="shared" si="58"/>
        <v>0</v>
      </c>
      <c r="P47" s="19">
        <f t="shared" si="58"/>
        <v>0</v>
      </c>
      <c r="Q47" s="19">
        <f t="shared" si="58"/>
        <v>496.49600000000004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1971.3320000000003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210.13</v>
      </c>
      <c r="C49" s="44">
        <v>289.08</v>
      </c>
      <c r="D49" s="44">
        <v>1636.52</v>
      </c>
      <c r="E49" s="44">
        <v>998.21</v>
      </c>
      <c r="F49" s="44">
        <v>790.15</v>
      </c>
      <c r="G49" s="44">
        <v>2006.12</v>
      </c>
      <c r="H49" s="44">
        <v>1192.57</v>
      </c>
      <c r="I49" s="44">
        <v>725.61</v>
      </c>
      <c r="J49" s="44">
        <v>94.78</v>
      </c>
      <c r="K49" s="44">
        <v>1993.68</v>
      </c>
      <c r="L49" s="44">
        <v>1437.88</v>
      </c>
      <c r="M49" s="45">
        <v>1162.53</v>
      </c>
      <c r="N49" s="45">
        <v>1556.5</v>
      </c>
      <c r="O49" s="45">
        <v>1327.17</v>
      </c>
      <c r="P49" s="45">
        <v>1764.03</v>
      </c>
      <c r="Q49" s="45">
        <v>997.18</v>
      </c>
      <c r="R49" s="45">
        <v>2115.42</v>
      </c>
      <c r="S49" s="45">
        <v>1395</v>
      </c>
      <c r="T49" s="45">
        <v>582.9</v>
      </c>
      <c r="U49" s="45"/>
      <c r="V49" s="45">
        <v>509.03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22784.489999999998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>
        <v>430.68</v>
      </c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430.68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22.47</v>
      </c>
      <c r="C53" s="44">
        <v>57.73</v>
      </c>
      <c r="D53" s="44">
        <v>212.94</v>
      </c>
      <c r="E53" s="44"/>
      <c r="F53" s="44"/>
      <c r="G53" s="44">
        <v>49.11</v>
      </c>
      <c r="H53" s="44">
        <v>78.95</v>
      </c>
      <c r="I53" s="44"/>
      <c r="J53" s="44"/>
      <c r="K53" s="44">
        <v>355.18</v>
      </c>
      <c r="L53" s="44">
        <v>864.84</v>
      </c>
      <c r="M53" s="45">
        <v>352.85</v>
      </c>
      <c r="N53" s="45"/>
      <c r="O53" s="45"/>
      <c r="P53" s="45">
        <v>251.77</v>
      </c>
      <c r="Q53" s="45">
        <v>246.16</v>
      </c>
      <c r="R53" s="45"/>
      <c r="S53" s="45"/>
      <c r="T53" s="45"/>
      <c r="U53" s="45">
        <v>67.989999999999995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2559.9899999999998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62.08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62.08</v>
      </c>
    </row>
    <row r="55" spans="1:34" x14ac:dyDescent="0.25">
      <c r="A55" s="17" t="s">
        <v>52</v>
      </c>
      <c r="B55" s="44"/>
      <c r="C55" s="44"/>
      <c r="D55" s="44"/>
      <c r="E55" s="44">
        <v>227.94</v>
      </c>
      <c r="F55" s="44">
        <v>289.58</v>
      </c>
      <c r="G55" s="44"/>
      <c r="H55" s="44"/>
      <c r="I55" s="44"/>
      <c r="J55" s="44">
        <v>73.34</v>
      </c>
      <c r="K55" s="44"/>
      <c r="L55" s="44"/>
      <c r="M55" s="45">
        <v>69.03</v>
      </c>
      <c r="N55" s="45">
        <v>13.29</v>
      </c>
      <c r="O55" s="45">
        <v>217.25</v>
      </c>
      <c r="P55" s="45"/>
      <c r="Q55" s="45">
        <v>114.3</v>
      </c>
      <c r="R55" s="45">
        <v>492.88</v>
      </c>
      <c r="S55" s="45">
        <v>145.02000000000001</v>
      </c>
      <c r="T55" s="45">
        <v>8.0299999999999994</v>
      </c>
      <c r="U55" s="45"/>
      <c r="V55" s="45">
        <v>22.11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1672.7699999999998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517.06000000000006</v>
      </c>
      <c r="C64" s="53">
        <f t="shared" ref="C64:AG64" si="61">+C15+C23+C31+C39+C47+C48+C49+C50+C51+C52+C53+C54+C55+C56+C57+C58+C59+C60+C61+C62+C63</f>
        <v>478.81</v>
      </c>
      <c r="D64" s="53">
        <f t="shared" si="61"/>
        <v>3767.84</v>
      </c>
      <c r="E64" s="53">
        <f t="shared" si="61"/>
        <v>2357.3912</v>
      </c>
      <c r="F64" s="53">
        <f t="shared" si="61"/>
        <v>1726.31</v>
      </c>
      <c r="G64" s="53">
        <f t="shared" si="61"/>
        <v>4321.2299999999996</v>
      </c>
      <c r="H64" s="53">
        <f t="shared" si="61"/>
        <v>1790.6200000000001</v>
      </c>
      <c r="I64" s="53">
        <f t="shared" si="61"/>
        <v>1684.3700000000001</v>
      </c>
      <c r="J64" s="53">
        <f t="shared" si="61"/>
        <v>956.38000000000011</v>
      </c>
      <c r="K64" s="53">
        <f t="shared" si="61"/>
        <v>3911.3359999999998</v>
      </c>
      <c r="L64" s="53">
        <f t="shared" si="61"/>
        <v>3901.42</v>
      </c>
      <c r="M64" s="53">
        <f t="shared" si="61"/>
        <v>2803.21</v>
      </c>
      <c r="N64" s="53">
        <f t="shared" si="61"/>
        <v>5129.3900000000003</v>
      </c>
      <c r="O64" s="53">
        <f t="shared" si="61"/>
        <v>3102.0200000000004</v>
      </c>
      <c r="P64" s="53">
        <f t="shared" si="61"/>
        <v>4424.5</v>
      </c>
      <c r="Q64" s="53">
        <f t="shared" si="61"/>
        <v>4348.3360000000002</v>
      </c>
      <c r="R64" s="53">
        <f t="shared" si="61"/>
        <v>5006.3</v>
      </c>
      <c r="S64" s="53">
        <f t="shared" si="61"/>
        <v>4752.7880000000005</v>
      </c>
      <c r="T64" s="53">
        <f t="shared" si="61"/>
        <v>1467.6299999999999</v>
      </c>
      <c r="U64" s="53">
        <f t="shared" si="61"/>
        <v>824.77</v>
      </c>
      <c r="V64" s="53">
        <f t="shared" si="61"/>
        <v>3074.3400000000006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60346.051200000002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6" si="62">D11</f>
        <v>CAJA 4 D</v>
      </c>
      <c r="E66" s="55" t="str">
        <f t="shared" si="62"/>
        <v>CAJA 5 D</v>
      </c>
      <c r="F66" s="55" t="str">
        <f t="shared" si="62"/>
        <v>CAJA 6 D</v>
      </c>
      <c r="G66" s="55" t="str">
        <f t="shared" si="62"/>
        <v>CAJA 7 D</v>
      </c>
      <c r="H66" s="55" t="str">
        <f t="shared" si="62"/>
        <v>CAJA 8 D</v>
      </c>
      <c r="I66" s="55" t="str">
        <f t="shared" si="62"/>
        <v>CAJA 9 D</v>
      </c>
      <c r="J66" s="55" t="str">
        <f t="shared" si="62"/>
        <v>CAJA 10 D</v>
      </c>
      <c r="K66" s="55" t="str">
        <f t="shared" si="62"/>
        <v>CAJA 1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 t="str">
        <f t="shared" si="62"/>
        <v>CAJA 15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491.7</v>
      </c>
      <c r="C67" s="57">
        <f t="shared" ref="C67:L67" si="63">C12</f>
        <v>470.95</v>
      </c>
      <c r="D67" s="57">
        <f t="shared" si="63"/>
        <v>3767.68</v>
      </c>
      <c r="E67" s="57">
        <f t="shared" si="63"/>
        <v>2354.56</v>
      </c>
      <c r="F67" s="57">
        <f t="shared" si="63"/>
        <v>1719.08</v>
      </c>
      <c r="G67" s="57">
        <f t="shared" si="63"/>
        <v>4294.8500000000004</v>
      </c>
      <c r="H67" s="57">
        <f t="shared" si="63"/>
        <v>1790.47</v>
      </c>
      <c r="I67" s="57">
        <f t="shared" si="63"/>
        <v>1638.32</v>
      </c>
      <c r="J67" s="57">
        <f t="shared" si="63"/>
        <v>915.83</v>
      </c>
      <c r="K67" s="57">
        <f t="shared" si="63"/>
        <v>3913.79</v>
      </c>
      <c r="L67" s="57">
        <f t="shared" si="63"/>
        <v>3898.48</v>
      </c>
      <c r="M67" s="57">
        <f t="shared" ref="M67:AG67" si="64">M12</f>
        <v>2780.63</v>
      </c>
      <c r="N67" s="57">
        <f t="shared" si="64"/>
        <v>5120.16</v>
      </c>
      <c r="O67" s="57">
        <f t="shared" si="64"/>
        <v>3057.84</v>
      </c>
      <c r="P67" s="57">
        <f t="shared" si="64"/>
        <v>4421.7700000000004</v>
      </c>
      <c r="Q67" s="57">
        <f t="shared" si="64"/>
        <v>4346.4399999999996</v>
      </c>
      <c r="R67" s="57">
        <f t="shared" si="64"/>
        <v>4905.8599999999997</v>
      </c>
      <c r="S67" s="57">
        <f t="shared" si="64"/>
        <v>4749.54</v>
      </c>
      <c r="T67" s="57">
        <f t="shared" si="64"/>
        <v>1464.22</v>
      </c>
      <c r="U67" s="57">
        <f t="shared" si="64"/>
        <v>824.58</v>
      </c>
      <c r="V67" s="57">
        <f t="shared" si="64"/>
        <v>3071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59997.750000000007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491.7</v>
      </c>
      <c r="C69" s="59">
        <f t="shared" ref="C69:L69" si="67">+C67+C68</f>
        <v>470.95</v>
      </c>
      <c r="D69" s="59">
        <f t="shared" si="67"/>
        <v>3767.68</v>
      </c>
      <c r="E69" s="59">
        <f t="shared" si="67"/>
        <v>2354.56</v>
      </c>
      <c r="F69" s="59">
        <f t="shared" si="67"/>
        <v>1719.08</v>
      </c>
      <c r="G69" s="59">
        <f t="shared" si="67"/>
        <v>4294.8500000000004</v>
      </c>
      <c r="H69" s="59">
        <f t="shared" si="67"/>
        <v>1790.47</v>
      </c>
      <c r="I69" s="59">
        <f t="shared" si="67"/>
        <v>1638.32</v>
      </c>
      <c r="J69" s="59">
        <f t="shared" si="67"/>
        <v>915.83</v>
      </c>
      <c r="K69" s="59">
        <f t="shared" si="67"/>
        <v>3913.79</v>
      </c>
      <c r="L69" s="59">
        <f t="shared" si="67"/>
        <v>3898.48</v>
      </c>
      <c r="M69" s="59">
        <f t="shared" ref="M69:AG69" si="68">+M67+M68</f>
        <v>2780.63</v>
      </c>
      <c r="N69" s="59">
        <f t="shared" si="68"/>
        <v>5120.16</v>
      </c>
      <c r="O69" s="59">
        <f t="shared" si="68"/>
        <v>3057.84</v>
      </c>
      <c r="P69" s="59">
        <f t="shared" si="68"/>
        <v>4421.7700000000004</v>
      </c>
      <c r="Q69" s="59">
        <f t="shared" si="68"/>
        <v>4346.4399999999996</v>
      </c>
      <c r="R69" s="59">
        <f t="shared" si="68"/>
        <v>4905.8599999999997</v>
      </c>
      <c r="S69" s="59">
        <f t="shared" si="68"/>
        <v>4749.54</v>
      </c>
      <c r="T69" s="59">
        <f t="shared" si="68"/>
        <v>1464.22</v>
      </c>
      <c r="U69" s="59">
        <f t="shared" si="68"/>
        <v>824.58</v>
      </c>
      <c r="V69" s="59">
        <f t="shared" si="68"/>
        <v>3071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59997.750000000007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25.36000000000007</v>
      </c>
      <c r="C70" s="57">
        <f t="shared" si="69"/>
        <v>7.8600000000000136</v>
      </c>
      <c r="D70" s="57">
        <f t="shared" si="69"/>
        <v>0.16000000000030923</v>
      </c>
      <c r="E70" s="57">
        <f t="shared" si="69"/>
        <v>2.8312000000000808</v>
      </c>
      <c r="F70" s="57">
        <f t="shared" si="69"/>
        <v>7.2300000000000182</v>
      </c>
      <c r="G70" s="57">
        <f t="shared" si="69"/>
        <v>26.3799999999992</v>
      </c>
      <c r="H70" s="57">
        <f t="shared" si="69"/>
        <v>0.15000000000009095</v>
      </c>
      <c r="I70" s="57">
        <f t="shared" si="69"/>
        <v>46.050000000000182</v>
      </c>
      <c r="J70" s="57">
        <f t="shared" si="69"/>
        <v>40.550000000000068</v>
      </c>
      <c r="K70" s="57">
        <f t="shared" si="69"/>
        <v>-2.4540000000001783</v>
      </c>
      <c r="L70" s="57">
        <f t="shared" si="69"/>
        <v>2.9400000000000546</v>
      </c>
      <c r="M70" s="57">
        <f t="shared" ref="M70:AG70" si="70">+M64-M69</f>
        <v>22.579999999999927</v>
      </c>
      <c r="N70" s="57">
        <f t="shared" si="70"/>
        <v>9.2300000000004729</v>
      </c>
      <c r="O70" s="57">
        <f t="shared" si="70"/>
        <v>44.180000000000291</v>
      </c>
      <c r="P70" s="57">
        <f t="shared" si="70"/>
        <v>2.7299999999995634</v>
      </c>
      <c r="Q70" s="57">
        <f t="shared" si="70"/>
        <v>1.8960000000006403</v>
      </c>
      <c r="R70" s="57">
        <f t="shared" si="70"/>
        <v>100.44000000000051</v>
      </c>
      <c r="S70" s="57">
        <f t="shared" si="70"/>
        <v>3.248000000000502</v>
      </c>
      <c r="T70" s="57">
        <f t="shared" si="70"/>
        <v>3.4099999999998545</v>
      </c>
      <c r="U70" s="57">
        <f t="shared" si="70"/>
        <v>0.18999999999994088</v>
      </c>
      <c r="V70" s="57">
        <f t="shared" si="70"/>
        <v>3.3400000000006003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348.30120000000221</v>
      </c>
    </row>
    <row r="71" spans="1:34" ht="101.25" customHeight="1" x14ac:dyDescent="0.25">
      <c r="A71" s="77" t="s">
        <v>96</v>
      </c>
      <c r="B71" s="14" t="s">
        <v>123</v>
      </c>
      <c r="C71" s="14" t="s">
        <v>124</v>
      </c>
      <c r="D71" s="14"/>
      <c r="E71" s="14"/>
      <c r="F71" s="14"/>
      <c r="G71" s="14" t="s">
        <v>125</v>
      </c>
      <c r="H71" s="14"/>
      <c r="I71" s="14" t="s">
        <v>128</v>
      </c>
      <c r="J71" s="14" t="s">
        <v>129</v>
      </c>
      <c r="K71" s="14" t="s">
        <v>130</v>
      </c>
      <c r="L71" s="14"/>
      <c r="M71" s="29" t="s">
        <v>131</v>
      </c>
      <c r="N71" s="29" t="s">
        <v>132</v>
      </c>
      <c r="O71" s="29" t="s">
        <v>133</v>
      </c>
      <c r="P71" s="29"/>
      <c r="Q71" s="29"/>
      <c r="R71" s="29" t="s">
        <v>134</v>
      </c>
      <c r="S71" s="29" t="s">
        <v>135</v>
      </c>
      <c r="T71" s="29"/>
      <c r="U71" s="29" t="s">
        <v>137</v>
      </c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126</v>
      </c>
      <c r="S72" s="12" t="s">
        <v>136</v>
      </c>
      <c r="AH72" s="47"/>
    </row>
    <row r="73" spans="1:34" x14ac:dyDescent="0.25">
      <c r="G73" s="12" t="s">
        <v>127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" activePane="bottomRight" state="frozen"/>
      <selection pane="topRight" activeCell="B1" sqref="B1"/>
      <selection pane="bottomLeft" activeCell="A5" sqref="A5"/>
      <selection pane="bottomRight" activeCell="AH17" sqref="AH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935.29</v>
      </c>
      <c r="C12" s="26">
        <v>1662.33</v>
      </c>
      <c r="D12" s="26">
        <v>1114.3900000000001</v>
      </c>
      <c r="E12" s="26">
        <v>1204.4000000000001</v>
      </c>
      <c r="F12" s="26">
        <v>2002</v>
      </c>
      <c r="G12" s="26">
        <v>973.7</v>
      </c>
      <c r="H12" s="26">
        <v>446.51</v>
      </c>
      <c r="I12" s="26">
        <v>2862.13</v>
      </c>
      <c r="J12" s="26">
        <v>2682.35</v>
      </c>
      <c r="K12" s="26">
        <v>3195.86</v>
      </c>
      <c r="L12" s="26">
        <v>3150.35</v>
      </c>
      <c r="M12" s="26">
        <v>3541.49</v>
      </c>
      <c r="N12" s="26">
        <v>2882.9</v>
      </c>
      <c r="O12" s="26">
        <v>1775.38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28429.079999999998</v>
      </c>
      <c r="AI12" s="26">
        <v>28429.08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53</v>
      </c>
      <c r="C15" s="23">
        <v>0</v>
      </c>
      <c r="D15" s="23">
        <v>52</v>
      </c>
      <c r="E15" s="23">
        <v>11.4</v>
      </c>
      <c r="F15" s="23">
        <v>95</v>
      </c>
      <c r="G15" s="23">
        <v>8</v>
      </c>
      <c r="H15" s="23">
        <v>63.7</v>
      </c>
      <c r="I15" s="23">
        <v>73</v>
      </c>
      <c r="J15" s="23">
        <v>84.5</v>
      </c>
      <c r="K15" s="23"/>
      <c r="L15" s="23">
        <v>29.5</v>
      </c>
      <c r="M15" s="23">
        <v>74.2</v>
      </c>
      <c r="N15" s="23">
        <v>241.5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785.80000000000007</v>
      </c>
    </row>
    <row r="16" spans="1:36" s="32" customFormat="1" x14ac:dyDescent="0.25">
      <c r="A16" s="30" t="s">
        <v>20</v>
      </c>
      <c r="B16" s="31">
        <v>77</v>
      </c>
      <c r="C16" s="31">
        <v>147</v>
      </c>
      <c r="D16" s="31">
        <v>123</v>
      </c>
      <c r="E16" s="31">
        <v>109</v>
      </c>
      <c r="F16" s="31">
        <v>180</v>
      </c>
      <c r="G16" s="31">
        <v>119</v>
      </c>
      <c r="H16" s="31">
        <v>84</v>
      </c>
      <c r="I16" s="31">
        <v>252</v>
      </c>
      <c r="J16" s="31">
        <v>252</v>
      </c>
      <c r="K16" s="31">
        <v>361</v>
      </c>
      <c r="L16" s="31">
        <v>314</v>
      </c>
      <c r="M16" s="31">
        <v>362</v>
      </c>
      <c r="N16" s="31">
        <v>265</v>
      </c>
      <c r="O16" s="31">
        <v>162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2807</v>
      </c>
      <c r="AJ16" s="70"/>
    </row>
    <row r="17" spans="1:36" s="47" customFormat="1" x14ac:dyDescent="0.25">
      <c r="A17" s="46" t="s">
        <v>27</v>
      </c>
      <c r="B17" s="22">
        <f>B16*$B$8</f>
        <v>338.8</v>
      </c>
      <c r="C17" s="22">
        <f>C16*$B$8</f>
        <v>646.80000000000007</v>
      </c>
      <c r="D17" s="22">
        <f t="shared" ref="D17:AG17" si="2">D16*$B$8</f>
        <v>541.20000000000005</v>
      </c>
      <c r="E17" s="22">
        <f t="shared" si="2"/>
        <v>479.6</v>
      </c>
      <c r="F17" s="22">
        <f t="shared" si="2"/>
        <v>792.00000000000011</v>
      </c>
      <c r="G17" s="22">
        <f t="shared" si="2"/>
        <v>523.6</v>
      </c>
      <c r="H17" s="22">
        <f t="shared" si="2"/>
        <v>369.6</v>
      </c>
      <c r="I17" s="22">
        <f t="shared" si="2"/>
        <v>1108.8000000000002</v>
      </c>
      <c r="J17" s="22">
        <f t="shared" si="2"/>
        <v>1108.8000000000002</v>
      </c>
      <c r="K17" s="22">
        <f t="shared" si="2"/>
        <v>1588.4</v>
      </c>
      <c r="L17" s="22">
        <f t="shared" si="2"/>
        <v>1381.6000000000001</v>
      </c>
      <c r="M17" s="22">
        <f t="shared" si="2"/>
        <v>1592.8000000000002</v>
      </c>
      <c r="N17" s="22">
        <f t="shared" si="2"/>
        <v>1166</v>
      </c>
      <c r="O17" s="22">
        <f t="shared" si="2"/>
        <v>712.80000000000007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12350.8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77</v>
      </c>
      <c r="C22" s="20">
        <f t="shared" ref="C22:AG23" si="5">+C16+C18+C20</f>
        <v>147</v>
      </c>
      <c r="D22" s="20">
        <f t="shared" si="5"/>
        <v>123</v>
      </c>
      <c r="E22" s="20">
        <f t="shared" si="5"/>
        <v>109</v>
      </c>
      <c r="F22" s="20">
        <f t="shared" si="5"/>
        <v>180</v>
      </c>
      <c r="G22" s="20">
        <f t="shared" si="5"/>
        <v>119</v>
      </c>
      <c r="H22" s="20">
        <f t="shared" si="5"/>
        <v>84</v>
      </c>
      <c r="I22" s="20">
        <f t="shared" si="5"/>
        <v>252</v>
      </c>
      <c r="J22" s="20">
        <f t="shared" si="5"/>
        <v>252</v>
      </c>
      <c r="K22" s="20">
        <f t="shared" si="5"/>
        <v>361</v>
      </c>
      <c r="L22" s="20">
        <f t="shared" si="5"/>
        <v>314</v>
      </c>
      <c r="M22" s="20">
        <f t="shared" si="5"/>
        <v>362</v>
      </c>
      <c r="N22" s="20">
        <f t="shared" si="5"/>
        <v>265</v>
      </c>
      <c r="O22" s="20">
        <f t="shared" si="5"/>
        <v>162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2807</v>
      </c>
    </row>
    <row r="23" spans="1:36" s="47" customFormat="1" x14ac:dyDescent="0.25">
      <c r="A23" s="48" t="s">
        <v>26</v>
      </c>
      <c r="B23" s="19">
        <f>+B17+B19+B21</f>
        <v>338.8</v>
      </c>
      <c r="C23" s="19">
        <f t="shared" si="5"/>
        <v>646.80000000000007</v>
      </c>
      <c r="D23" s="19">
        <f t="shared" si="5"/>
        <v>541.20000000000005</v>
      </c>
      <c r="E23" s="19">
        <f t="shared" si="5"/>
        <v>479.6</v>
      </c>
      <c r="F23" s="19">
        <f t="shared" si="5"/>
        <v>792.00000000000011</v>
      </c>
      <c r="G23" s="19">
        <f t="shared" si="5"/>
        <v>523.6</v>
      </c>
      <c r="H23" s="19">
        <f t="shared" si="5"/>
        <v>369.6</v>
      </c>
      <c r="I23" s="19">
        <f t="shared" si="5"/>
        <v>1108.8000000000002</v>
      </c>
      <c r="J23" s="19">
        <f t="shared" si="5"/>
        <v>1108.8000000000002</v>
      </c>
      <c r="K23" s="19">
        <f t="shared" si="5"/>
        <v>1588.4</v>
      </c>
      <c r="L23" s="19">
        <f t="shared" si="5"/>
        <v>1381.6000000000001</v>
      </c>
      <c r="M23" s="19">
        <f t="shared" si="5"/>
        <v>1592.8000000000002</v>
      </c>
      <c r="N23" s="19">
        <f t="shared" si="5"/>
        <v>1166</v>
      </c>
      <c r="O23" s="19">
        <f t="shared" si="5"/>
        <v>712.80000000000007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12350.8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>
        <v>50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220.00000000000003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220.00000000000003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50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220.00000000000003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220.00000000000003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17.3</v>
      </c>
      <c r="M40" s="36"/>
      <c r="N40" s="36">
        <v>15.84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33.14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76.12</v>
      </c>
      <c r="M41" s="22">
        <f t="shared" si="16"/>
        <v>0</v>
      </c>
      <c r="N41" s="22">
        <f t="shared" si="16"/>
        <v>69.695999999999998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145.816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17.3</v>
      </c>
      <c r="M46" s="20">
        <f t="shared" si="19"/>
        <v>0</v>
      </c>
      <c r="N46" s="20">
        <f t="shared" si="19"/>
        <v>15.84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33.14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76.12</v>
      </c>
      <c r="M47" s="19">
        <f t="shared" si="19"/>
        <v>0</v>
      </c>
      <c r="N47" s="19">
        <f t="shared" si="19"/>
        <v>69.695999999999998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145.816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319.26</v>
      </c>
      <c r="C49" s="44">
        <v>842.64</v>
      </c>
      <c r="D49" s="44">
        <v>450.34</v>
      </c>
      <c r="E49" s="44">
        <v>717.78</v>
      </c>
      <c r="F49" s="44">
        <v>828.62</v>
      </c>
      <c r="G49" s="44">
        <v>443.9</v>
      </c>
      <c r="H49" s="44">
        <v>849.04</v>
      </c>
      <c r="I49" s="44">
        <v>906.6</v>
      </c>
      <c r="J49" s="44">
        <v>1180.33</v>
      </c>
      <c r="K49" s="44">
        <v>1098.54</v>
      </c>
      <c r="L49" s="44">
        <v>1030.5</v>
      </c>
      <c r="M49" s="45">
        <v>668.19</v>
      </c>
      <c r="N49" s="45">
        <v>1072.76</v>
      </c>
      <c r="O49" s="45">
        <v>750.31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11158.81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105.47</v>
      </c>
      <c r="C52" s="44"/>
      <c r="D52" s="44"/>
      <c r="E52" s="44"/>
      <c r="F52" s="44"/>
      <c r="G52" s="44"/>
      <c r="H52" s="44"/>
      <c r="I52" s="44">
        <v>615.1</v>
      </c>
      <c r="J52" s="44"/>
      <c r="K52" s="44">
        <v>19.45</v>
      </c>
      <c r="L52" s="44">
        <v>577.48</v>
      </c>
      <c r="M52" s="45">
        <v>717.39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2034.8899999999999</v>
      </c>
    </row>
    <row r="53" spans="1:34" x14ac:dyDescent="0.25">
      <c r="A53" s="17" t="s">
        <v>18</v>
      </c>
      <c r="B53" s="44">
        <v>131.41</v>
      </c>
      <c r="C53" s="44">
        <v>127.72</v>
      </c>
      <c r="D53" s="44">
        <v>72.959999999999994</v>
      </c>
      <c r="E53" s="44"/>
      <c r="F53" s="44">
        <v>194.66</v>
      </c>
      <c r="G53" s="44"/>
      <c r="H53" s="44">
        <v>165.28</v>
      </c>
      <c r="I53" s="44">
        <v>172.42</v>
      </c>
      <c r="J53" s="44">
        <v>213.63</v>
      </c>
      <c r="K53" s="44">
        <v>473.61</v>
      </c>
      <c r="L53" s="44"/>
      <c r="M53" s="45">
        <v>478.48</v>
      </c>
      <c r="N53" s="45"/>
      <c r="O53" s="45">
        <v>177.25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2207.42</v>
      </c>
    </row>
    <row r="54" spans="1:34" x14ac:dyDescent="0.25">
      <c r="A54" s="17" t="s">
        <v>114</v>
      </c>
      <c r="B54" s="44"/>
      <c r="C54" s="44">
        <v>14.8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>
        <v>67.040000000000006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81.84</v>
      </c>
    </row>
    <row r="55" spans="1:34" x14ac:dyDescent="0.25">
      <c r="A55" s="17" t="s">
        <v>52</v>
      </c>
      <c r="B55" s="44"/>
      <c r="C55" s="44">
        <v>19.77</v>
      </c>
      <c r="D55" s="44"/>
      <c r="E55" s="44">
        <v>0</v>
      </c>
      <c r="F55" s="44">
        <v>93.58</v>
      </c>
      <c r="G55" s="44"/>
      <c r="H55" s="44"/>
      <c r="I55" s="44"/>
      <c r="J55" s="44">
        <v>97.59</v>
      </c>
      <c r="K55" s="44">
        <v>43.14</v>
      </c>
      <c r="L55" s="44">
        <v>58.15</v>
      </c>
      <c r="M55" s="45"/>
      <c r="N55" s="45">
        <v>48.66</v>
      </c>
      <c r="O55" s="45">
        <v>54.46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415.34999999999997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>
        <v>11.64</v>
      </c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11.64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947.93999999999994</v>
      </c>
      <c r="C64" s="53">
        <f t="shared" ref="C64:AG64" si="21">+C15+C23+C31+C39+C47+C48+C49+C50+C51+C52+C53+C54+C55+C56+C57+C58+C59+C60+C61+C62+C63</f>
        <v>1651.73</v>
      </c>
      <c r="D64" s="53">
        <f t="shared" si="21"/>
        <v>1116.5</v>
      </c>
      <c r="E64" s="53">
        <f t="shared" si="21"/>
        <v>1208.78</v>
      </c>
      <c r="F64" s="53">
        <f t="shared" si="21"/>
        <v>2003.8600000000001</v>
      </c>
      <c r="G64" s="53">
        <f t="shared" si="21"/>
        <v>975.5</v>
      </c>
      <c r="H64" s="53">
        <f t="shared" si="21"/>
        <v>1447.62</v>
      </c>
      <c r="I64" s="53">
        <f t="shared" si="21"/>
        <v>2875.92</v>
      </c>
      <c r="J64" s="53">
        <f t="shared" si="21"/>
        <v>2684.8500000000004</v>
      </c>
      <c r="K64" s="53">
        <f t="shared" si="21"/>
        <v>3223.14</v>
      </c>
      <c r="L64" s="53">
        <f t="shared" si="21"/>
        <v>3153.3500000000004</v>
      </c>
      <c r="M64" s="53">
        <f t="shared" si="21"/>
        <v>3542.7000000000003</v>
      </c>
      <c r="N64" s="53">
        <f t="shared" si="21"/>
        <v>2885.6559999999999</v>
      </c>
      <c r="O64" s="53">
        <f t="shared" si="21"/>
        <v>1694.8200000000002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29412.366000000002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935.29</v>
      </c>
      <c r="C67" s="57">
        <f t="shared" ref="C67:L67" si="23">C12</f>
        <v>1662.33</v>
      </c>
      <c r="D67" s="57">
        <f t="shared" si="23"/>
        <v>1114.3900000000001</v>
      </c>
      <c r="E67" s="57">
        <f t="shared" si="23"/>
        <v>1204.4000000000001</v>
      </c>
      <c r="F67" s="57">
        <f t="shared" si="23"/>
        <v>2002</v>
      </c>
      <c r="G67" s="57">
        <f t="shared" si="23"/>
        <v>973.7</v>
      </c>
      <c r="H67" s="57">
        <f t="shared" si="23"/>
        <v>446.51</v>
      </c>
      <c r="I67" s="57">
        <f t="shared" si="23"/>
        <v>2862.13</v>
      </c>
      <c r="J67" s="57">
        <f t="shared" si="23"/>
        <v>2682.35</v>
      </c>
      <c r="K67" s="57">
        <f t="shared" si="23"/>
        <v>3195.86</v>
      </c>
      <c r="L67" s="57">
        <f t="shared" si="23"/>
        <v>3150.35</v>
      </c>
      <c r="M67" s="57">
        <f t="shared" si="22"/>
        <v>3541.49</v>
      </c>
      <c r="N67" s="57">
        <f t="shared" si="22"/>
        <v>2882.9</v>
      </c>
      <c r="O67" s="57">
        <f t="shared" si="22"/>
        <v>1775.38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28429.079999999998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941.29</v>
      </c>
      <c r="C69" s="59">
        <f t="shared" ref="C69:AG69" si="25">+C67+C68</f>
        <v>1662.33</v>
      </c>
      <c r="D69" s="59">
        <f t="shared" si="25"/>
        <v>1114.3900000000001</v>
      </c>
      <c r="E69" s="59">
        <f t="shared" si="25"/>
        <v>1204.4000000000001</v>
      </c>
      <c r="F69" s="59">
        <f t="shared" si="25"/>
        <v>2002</v>
      </c>
      <c r="G69" s="59">
        <f t="shared" si="25"/>
        <v>973.7</v>
      </c>
      <c r="H69" s="59">
        <f t="shared" si="25"/>
        <v>446.51</v>
      </c>
      <c r="I69" s="59">
        <f t="shared" si="25"/>
        <v>2862.13</v>
      </c>
      <c r="J69" s="59">
        <f t="shared" si="25"/>
        <v>2682.35</v>
      </c>
      <c r="K69" s="59">
        <f t="shared" si="25"/>
        <v>3195.86</v>
      </c>
      <c r="L69" s="59">
        <f t="shared" si="25"/>
        <v>3150.35</v>
      </c>
      <c r="M69" s="59">
        <f t="shared" si="25"/>
        <v>3541.49</v>
      </c>
      <c r="N69" s="59">
        <f t="shared" si="25"/>
        <v>2882.9</v>
      </c>
      <c r="O69" s="59">
        <f t="shared" si="25"/>
        <v>1775.38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28435.079999999998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6.6499999999999773</v>
      </c>
      <c r="C70" s="57">
        <f t="shared" si="26"/>
        <v>-10.599999999999909</v>
      </c>
      <c r="D70" s="57">
        <f t="shared" si="26"/>
        <v>2.1099999999999</v>
      </c>
      <c r="E70" s="57">
        <f t="shared" si="26"/>
        <v>4.3799999999998818</v>
      </c>
      <c r="F70" s="57">
        <f t="shared" si="26"/>
        <v>1.8600000000001273</v>
      </c>
      <c r="G70" s="57">
        <f t="shared" si="26"/>
        <v>1.7999999999999545</v>
      </c>
      <c r="H70" s="57">
        <f t="shared" si="26"/>
        <v>1001.1099999999999</v>
      </c>
      <c r="I70" s="57">
        <f t="shared" si="26"/>
        <v>13.789999999999964</v>
      </c>
      <c r="J70" s="57">
        <f t="shared" si="26"/>
        <v>2.5000000000004547</v>
      </c>
      <c r="K70" s="57">
        <f t="shared" si="26"/>
        <v>27.279999999999745</v>
      </c>
      <c r="L70" s="57">
        <f t="shared" si="26"/>
        <v>3.0000000000004547</v>
      </c>
      <c r="M70" s="57">
        <f t="shared" si="26"/>
        <v>1.2100000000004911</v>
      </c>
      <c r="N70" s="57">
        <f t="shared" si="26"/>
        <v>2.7559999999998581</v>
      </c>
      <c r="O70" s="57">
        <f t="shared" si="26"/>
        <v>-80.559999999999945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977.28600000000097</v>
      </c>
    </row>
    <row r="71" spans="1:34" ht="112.5" customHeight="1" x14ac:dyDescent="0.25">
      <c r="A71" s="77" t="s">
        <v>96</v>
      </c>
      <c r="B71" s="14"/>
      <c r="C71" s="14" t="s">
        <v>144</v>
      </c>
      <c r="D71" s="14"/>
      <c r="E71" s="14"/>
      <c r="F71" s="14"/>
      <c r="G71" s="14"/>
      <c r="H71" s="14" t="s">
        <v>145</v>
      </c>
      <c r="I71" s="14" t="s">
        <v>148</v>
      </c>
      <c r="J71" s="14"/>
      <c r="K71" s="14" t="s">
        <v>150</v>
      </c>
      <c r="L71" s="14"/>
      <c r="M71" s="29"/>
      <c r="N71" s="29" t="s">
        <v>151</v>
      </c>
      <c r="O71" s="29" t="s">
        <v>153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0</v>
      </c>
      <c r="H72" s="12" t="s">
        <v>146</v>
      </c>
      <c r="I72" s="12" t="s">
        <v>149</v>
      </c>
      <c r="N72" s="12" t="s">
        <v>152</v>
      </c>
      <c r="O72" s="12" t="s">
        <v>154</v>
      </c>
      <c r="AH72" s="47"/>
    </row>
    <row r="73" spans="1:34" x14ac:dyDescent="0.25">
      <c r="H73" s="12" t="s">
        <v>147</v>
      </c>
      <c r="O73" s="12" t="s">
        <v>155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59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727.13</v>
      </c>
      <c r="C12" s="26">
        <v>2424.4</v>
      </c>
      <c r="D12" s="26">
        <v>917.76</v>
      </c>
      <c r="E12" s="26">
        <v>2188.31</v>
      </c>
      <c r="F12" s="26">
        <v>1869.17</v>
      </c>
      <c r="G12" s="26">
        <v>54.1</v>
      </c>
      <c r="H12" s="26">
        <v>1106.0999999999999</v>
      </c>
      <c r="I12" s="26">
        <v>342.51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9629.4800000000014</v>
      </c>
      <c r="AI12" s="26">
        <v>9629.49</v>
      </c>
      <c r="AJ12" s="69">
        <f>+AI12-AH12</f>
        <v>9.9999999983992893E-3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56.5</v>
      </c>
      <c r="D15" s="23"/>
      <c r="E15" s="23"/>
      <c r="F15" s="23">
        <v>46.1</v>
      </c>
      <c r="G15" s="23"/>
      <c r="H15" s="23">
        <v>80.5</v>
      </c>
      <c r="I15" s="23">
        <v>38.5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221.6</v>
      </c>
    </row>
    <row r="16" spans="1:36" s="32" customFormat="1" x14ac:dyDescent="0.25">
      <c r="A16" s="30" t="s">
        <v>20</v>
      </c>
      <c r="B16" s="31">
        <v>70</v>
      </c>
      <c r="C16" s="31">
        <v>365</v>
      </c>
      <c r="D16" s="31">
        <v>130</v>
      </c>
      <c r="E16" s="31">
        <v>269</v>
      </c>
      <c r="F16" s="31">
        <v>187</v>
      </c>
      <c r="G16" s="31"/>
      <c r="H16" s="31">
        <v>101</v>
      </c>
      <c r="I16" s="31">
        <v>30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1152</v>
      </c>
      <c r="AJ16" s="70"/>
    </row>
    <row r="17" spans="1:36" s="47" customFormat="1" x14ac:dyDescent="0.25">
      <c r="A17" s="46" t="s">
        <v>27</v>
      </c>
      <c r="B17" s="22">
        <f>B16*$B$8</f>
        <v>308</v>
      </c>
      <c r="C17" s="22">
        <f>C16*$B$8</f>
        <v>1606.0000000000002</v>
      </c>
      <c r="D17" s="22">
        <f t="shared" ref="D17:AG17" si="2">D16*$B$8</f>
        <v>572</v>
      </c>
      <c r="E17" s="22">
        <f t="shared" si="2"/>
        <v>1183.6000000000001</v>
      </c>
      <c r="F17" s="22">
        <f t="shared" si="2"/>
        <v>822.80000000000007</v>
      </c>
      <c r="G17" s="22">
        <f t="shared" si="2"/>
        <v>0</v>
      </c>
      <c r="H17" s="22">
        <f t="shared" si="2"/>
        <v>444.40000000000003</v>
      </c>
      <c r="I17" s="22">
        <f t="shared" si="2"/>
        <v>132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5068.8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AG23" si="5">+C16+C18+C20</f>
        <v>365</v>
      </c>
      <c r="D22" s="20">
        <f t="shared" si="5"/>
        <v>130</v>
      </c>
      <c r="E22" s="20">
        <f t="shared" si="5"/>
        <v>269</v>
      </c>
      <c r="F22" s="20">
        <f t="shared" si="5"/>
        <v>187</v>
      </c>
      <c r="G22" s="20">
        <f t="shared" si="5"/>
        <v>0</v>
      </c>
      <c r="H22" s="20">
        <f t="shared" si="5"/>
        <v>101</v>
      </c>
      <c r="I22" s="20">
        <f t="shared" si="5"/>
        <v>30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1152</v>
      </c>
    </row>
    <row r="23" spans="1:36" s="47" customFormat="1" x14ac:dyDescent="0.25">
      <c r="A23" s="48" t="s">
        <v>26</v>
      </c>
      <c r="B23" s="19">
        <f>+B17+B19+B21</f>
        <v>308</v>
      </c>
      <c r="C23" s="19">
        <f t="shared" si="5"/>
        <v>1606.0000000000002</v>
      </c>
      <c r="D23" s="19">
        <f t="shared" si="5"/>
        <v>572</v>
      </c>
      <c r="E23" s="19">
        <f t="shared" si="5"/>
        <v>1183.6000000000001</v>
      </c>
      <c r="F23" s="19">
        <f t="shared" si="5"/>
        <v>822.80000000000007</v>
      </c>
      <c r="G23" s="19">
        <f t="shared" si="5"/>
        <v>0</v>
      </c>
      <c r="H23" s="19">
        <f t="shared" si="5"/>
        <v>444.40000000000003</v>
      </c>
      <c r="I23" s="19">
        <f t="shared" si="5"/>
        <v>132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5068.8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11.9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52.360000000000007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52.360000000000007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11.9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11.9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52.360000000000007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52.360000000000007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361.35</v>
      </c>
      <c r="C49" s="44">
        <v>596.88</v>
      </c>
      <c r="D49" s="44">
        <v>429.99</v>
      </c>
      <c r="E49" s="44">
        <v>837.73</v>
      </c>
      <c r="F49" s="44">
        <v>891.85</v>
      </c>
      <c r="G49" s="44">
        <v>54.1</v>
      </c>
      <c r="H49" s="44">
        <v>442.84</v>
      </c>
      <c r="I49" s="44">
        <v>173.18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3787.9199999999996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78.489999999999995</v>
      </c>
      <c r="C53" s="44">
        <v>168.91</v>
      </c>
      <c r="D53" s="44">
        <v>24.05</v>
      </c>
      <c r="E53" s="44">
        <v>198.84</v>
      </c>
      <c r="F53" s="44">
        <v>106.97</v>
      </c>
      <c r="G53" s="44"/>
      <c r="H53" s="44">
        <v>138.30000000000001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715.56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26.54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26.54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747.84</v>
      </c>
      <c r="C64" s="53">
        <f t="shared" ref="C64:AG64" si="21">+C15+C23+C31+C39+C47+C48+C49+C50+C51+C52+C53+C54+C55+C56+C57+C58+C59+C60+C61+C62+C63</f>
        <v>2428.29</v>
      </c>
      <c r="D64" s="53">
        <f t="shared" si="21"/>
        <v>1026.04</v>
      </c>
      <c r="E64" s="53">
        <f t="shared" si="21"/>
        <v>2299.0700000000002</v>
      </c>
      <c r="F64" s="53">
        <f t="shared" si="21"/>
        <v>1867.72</v>
      </c>
      <c r="G64" s="53">
        <f t="shared" si="21"/>
        <v>54.1</v>
      </c>
      <c r="H64" s="53">
        <f t="shared" si="21"/>
        <v>1106.04</v>
      </c>
      <c r="I64" s="53">
        <f t="shared" si="21"/>
        <v>343.68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9872.7799999999988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727.13</v>
      </c>
      <c r="C67" s="57">
        <f t="shared" ref="C67:L67" si="23">C12</f>
        <v>2424.4</v>
      </c>
      <c r="D67" s="57">
        <f t="shared" si="23"/>
        <v>917.76</v>
      </c>
      <c r="E67" s="57">
        <f t="shared" si="23"/>
        <v>2188.31</v>
      </c>
      <c r="F67" s="57">
        <f t="shared" si="23"/>
        <v>1869.17</v>
      </c>
      <c r="G67" s="57">
        <f t="shared" si="23"/>
        <v>54.1</v>
      </c>
      <c r="H67" s="57">
        <f t="shared" si="23"/>
        <v>1106.0999999999999</v>
      </c>
      <c r="I67" s="57">
        <f t="shared" si="23"/>
        <v>342.51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9629.4800000000014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727.13</v>
      </c>
      <c r="C69" s="59">
        <f t="shared" ref="C69:AG69" si="25">+C67+C68</f>
        <v>2424.4</v>
      </c>
      <c r="D69" s="59">
        <f t="shared" si="25"/>
        <v>917.76</v>
      </c>
      <c r="E69" s="59">
        <f t="shared" si="25"/>
        <v>2188.31</v>
      </c>
      <c r="F69" s="59">
        <f t="shared" si="25"/>
        <v>1869.17</v>
      </c>
      <c r="G69" s="59">
        <f t="shared" si="25"/>
        <v>54.1</v>
      </c>
      <c r="H69" s="59">
        <f t="shared" si="25"/>
        <v>1106.0999999999999</v>
      </c>
      <c r="I69" s="59">
        <f t="shared" si="25"/>
        <v>342.51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9629.4800000000014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20.710000000000036</v>
      </c>
      <c r="C70" s="57">
        <f t="shared" si="26"/>
        <v>3.8899999999998727</v>
      </c>
      <c r="D70" s="57">
        <f t="shared" si="26"/>
        <v>108.27999999999997</v>
      </c>
      <c r="E70" s="57">
        <f t="shared" si="26"/>
        <v>110.76000000000022</v>
      </c>
      <c r="F70" s="57">
        <f t="shared" si="26"/>
        <v>-1.4500000000000455</v>
      </c>
      <c r="G70" s="57">
        <f t="shared" si="26"/>
        <v>0</v>
      </c>
      <c r="H70" s="57">
        <f t="shared" si="26"/>
        <v>-5.999999999994543E-2</v>
      </c>
      <c r="I70" s="57">
        <f t="shared" si="26"/>
        <v>1.1700000000000159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243.30000000000013</v>
      </c>
    </row>
    <row r="71" spans="1:34" ht="95.25" customHeight="1" x14ac:dyDescent="0.25">
      <c r="A71" s="77" t="s">
        <v>96</v>
      </c>
      <c r="B71" s="14" t="s">
        <v>138</v>
      </c>
      <c r="C71" s="14"/>
      <c r="D71" s="14" t="s">
        <v>140</v>
      </c>
      <c r="E71" s="14" t="s">
        <v>141</v>
      </c>
      <c r="F71" s="14"/>
      <c r="G71" s="14" t="s">
        <v>142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139</v>
      </c>
      <c r="G72" s="12" t="s">
        <v>143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C20" sqref="B19:C2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2315.13</v>
      </c>
      <c r="C12" s="26">
        <v>2024.44</v>
      </c>
      <c r="D12" s="26">
        <v>2841.52</v>
      </c>
      <c r="E12" s="26">
        <v>1608.51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8789.6</v>
      </c>
      <c r="AI12" s="26">
        <v>8789.6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175.5</v>
      </c>
      <c r="C15" s="23">
        <v>184.5</v>
      </c>
      <c r="D15" s="23">
        <v>197</v>
      </c>
      <c r="E15" s="23">
        <v>181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738</v>
      </c>
    </row>
    <row r="16" spans="1:36" s="32" customFormat="1" x14ac:dyDescent="0.25">
      <c r="A16" s="30" t="s">
        <v>20</v>
      </c>
      <c r="B16" s="31">
        <v>130</v>
      </c>
      <c r="C16" s="31">
        <v>191</v>
      </c>
      <c r="D16" s="31">
        <v>186</v>
      </c>
      <c r="E16" s="31">
        <v>75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582</v>
      </c>
      <c r="AJ16" s="70"/>
    </row>
    <row r="17" spans="1:36" s="47" customFormat="1" x14ac:dyDescent="0.25">
      <c r="A17" s="46" t="s">
        <v>27</v>
      </c>
      <c r="B17" s="22">
        <f>B16*$B$8</f>
        <v>572</v>
      </c>
      <c r="C17" s="22">
        <f>C16*$B$8</f>
        <v>840.40000000000009</v>
      </c>
      <c r="D17" s="22">
        <f t="shared" ref="D17:AG17" si="2">D16*$B$8</f>
        <v>818.40000000000009</v>
      </c>
      <c r="E17" s="22">
        <f t="shared" si="2"/>
        <v>330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2560.8000000000002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130</v>
      </c>
      <c r="C22" s="20">
        <f t="shared" ref="C22:AG23" si="5">+C16+C18+C20</f>
        <v>191</v>
      </c>
      <c r="D22" s="20">
        <f t="shared" si="5"/>
        <v>186</v>
      </c>
      <c r="E22" s="20">
        <f t="shared" si="5"/>
        <v>75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582</v>
      </c>
    </row>
    <row r="23" spans="1:36" s="47" customFormat="1" x14ac:dyDescent="0.25">
      <c r="A23" s="48" t="s">
        <v>26</v>
      </c>
      <c r="B23" s="19">
        <f>+B17+B19+B21</f>
        <v>572</v>
      </c>
      <c r="C23" s="19">
        <f t="shared" si="5"/>
        <v>840.40000000000009</v>
      </c>
      <c r="D23" s="19">
        <f t="shared" si="5"/>
        <v>818.40000000000009</v>
      </c>
      <c r="E23" s="19">
        <f t="shared" si="5"/>
        <v>330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2560.8000000000002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53.54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53.54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235.57600000000002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235.57600000000002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53.54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53.54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235.57600000000002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235.57600000000002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1137.67</v>
      </c>
      <c r="C49" s="44">
        <v>667.51</v>
      </c>
      <c r="D49" s="44">
        <v>1247.3599999999999</v>
      </c>
      <c r="E49" s="44">
        <v>633.21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3685.75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443.93</v>
      </c>
      <c r="C53" s="44">
        <v>335.97</v>
      </c>
      <c r="D53" s="44">
        <v>581.82000000000005</v>
      </c>
      <c r="E53" s="44">
        <v>229.52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1591.2400000000002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2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2329.1</v>
      </c>
      <c r="C64" s="53">
        <f t="shared" ref="C64:AG64" si="21">+C15+C23+C31+C39+C47+C48+C49+C50+C51+C52+C53+C54+C55+C56+C57+C58+C59+C60+C61+C62+C63</f>
        <v>2028.38</v>
      </c>
      <c r="D64" s="53">
        <f t="shared" si="21"/>
        <v>2844.5800000000004</v>
      </c>
      <c r="E64" s="53">
        <f t="shared" si="21"/>
        <v>1611.306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8813.366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2315.13</v>
      </c>
      <c r="C67" s="57">
        <f t="shared" ref="C67:L67" si="23">C12</f>
        <v>2024.44</v>
      </c>
      <c r="D67" s="57">
        <f t="shared" si="23"/>
        <v>2841.52</v>
      </c>
      <c r="E67" s="57">
        <f t="shared" si="23"/>
        <v>1608.51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8789.6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2315.13</v>
      </c>
      <c r="C69" s="59">
        <f t="shared" ref="C69:AG69" si="25">+C67+C68</f>
        <v>2024.44</v>
      </c>
      <c r="D69" s="59">
        <f t="shared" si="25"/>
        <v>2841.52</v>
      </c>
      <c r="E69" s="59">
        <f t="shared" si="25"/>
        <v>1608.51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8789.6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13.9699999999998</v>
      </c>
      <c r="C70" s="57">
        <f t="shared" si="26"/>
        <v>3.9400000000000546</v>
      </c>
      <c r="D70" s="57">
        <f t="shared" si="26"/>
        <v>3.0600000000004002</v>
      </c>
      <c r="E70" s="57">
        <f t="shared" si="26"/>
        <v>2.7960000000000491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23.766000000000304</v>
      </c>
    </row>
    <row r="71" spans="1:34" ht="107.25" customHeight="1" x14ac:dyDescent="0.25">
      <c r="A71" s="77" t="s">
        <v>96</v>
      </c>
      <c r="B71" s="14" t="s">
        <v>158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159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B29" sqref="B2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436.57</v>
      </c>
      <c r="C12" s="26">
        <v>1342.49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1779.06</v>
      </c>
      <c r="AI12" s="26">
        <v>1779.06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36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42</v>
      </c>
      <c r="AI13" s="26"/>
      <c r="AJ13" s="69">
        <f>+AI13-AH13</f>
        <v>-42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11</v>
      </c>
      <c r="C15" s="23">
        <v>32.5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43.5</v>
      </c>
    </row>
    <row r="16" spans="1:36" s="32" customFormat="1" x14ac:dyDescent="0.25">
      <c r="A16" s="30" t="s">
        <v>20</v>
      </c>
      <c r="B16" s="31">
        <v>23</v>
      </c>
      <c r="C16" s="31">
        <v>123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146</v>
      </c>
      <c r="AJ16" s="70"/>
    </row>
    <row r="17" spans="1:36" s="47" customFormat="1" x14ac:dyDescent="0.25">
      <c r="A17" s="46" t="s">
        <v>27</v>
      </c>
      <c r="B17" s="22">
        <f>B16*$B$8</f>
        <v>101.2</v>
      </c>
      <c r="C17" s="22">
        <f>C16*$B$8</f>
        <v>541.20000000000005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642.40000000000009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</v>
      </c>
      <c r="C22" s="20">
        <f t="shared" ref="C22:AG23" si="5">+C16+C18+C20</f>
        <v>123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146</v>
      </c>
    </row>
    <row r="23" spans="1:36" s="47" customFormat="1" x14ac:dyDescent="0.25">
      <c r="A23" s="48" t="s">
        <v>26</v>
      </c>
      <c r="B23" s="19">
        <f>+B17+B19+B21</f>
        <v>101.2</v>
      </c>
      <c r="C23" s="19">
        <f t="shared" si="5"/>
        <v>541.20000000000005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642.40000000000009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333.98</v>
      </c>
      <c r="C49" s="44">
        <v>519.04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853.02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39.369999999999997</v>
      </c>
      <c r="C53" s="44">
        <v>231.07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270.44</v>
      </c>
    </row>
    <row r="54" spans="1:34" x14ac:dyDescent="0.25">
      <c r="A54" s="17" t="s">
        <v>114</v>
      </c>
      <c r="B54" s="44"/>
      <c r="C54" s="44">
        <v>25.83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25.83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485.55</v>
      </c>
      <c r="C64" s="53">
        <f t="shared" ref="C64:AG64" si="21">+C15+C23+C31+C39+C47+C48+C49+C50+C51+C52+C53+C54+C55+C56+C57+C58+C59+C60+C61+C62+C63</f>
        <v>1349.6399999999999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1835.1899999999998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436.57</v>
      </c>
      <c r="C67" s="57">
        <f t="shared" ref="C67:L67" si="23">C12</f>
        <v>1342.49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1779.06</v>
      </c>
    </row>
    <row r="68" spans="1:34" s="47" customFormat="1" x14ac:dyDescent="0.25">
      <c r="A68" s="58" t="s">
        <v>93</v>
      </c>
      <c r="B68" s="59">
        <f t="shared" ref="B68:AG68" si="24">+B13+B14</f>
        <v>48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54</v>
      </c>
    </row>
    <row r="69" spans="1:34" s="47" customFormat="1" x14ac:dyDescent="0.25">
      <c r="A69" s="58" t="s">
        <v>94</v>
      </c>
      <c r="B69" s="59">
        <f>+B67+B68</f>
        <v>484.57</v>
      </c>
      <c r="C69" s="59">
        <f t="shared" ref="C69:AG69" si="25">+C67+C68</f>
        <v>1348.49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1833.06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0.98000000000001819</v>
      </c>
      <c r="C70" s="57">
        <f t="shared" si="26"/>
        <v>1.1499999999998636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2.1299999999998818</v>
      </c>
    </row>
    <row r="71" spans="1:34" ht="102.75" customHeight="1" x14ac:dyDescent="0.25">
      <c r="A71" s="77" t="s">
        <v>96</v>
      </c>
      <c r="B71" s="14"/>
      <c r="C71" s="14" t="s">
        <v>139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0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4.43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508.18</v>
      </c>
      <c r="C12" s="26">
        <v>139.36000000000001</v>
      </c>
      <c r="D12" s="26">
        <v>4176.26</v>
      </c>
      <c r="E12" s="26">
        <v>1024.49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5848.29</v>
      </c>
      <c r="AI12" s="26"/>
      <c r="AJ12" s="69">
        <f>+AI12-AH12</f>
        <v>-5848.29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4.5</v>
      </c>
      <c r="D15" s="23">
        <v>22.5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27</v>
      </c>
    </row>
    <row r="16" spans="1:36" s="32" customFormat="1" x14ac:dyDescent="0.25">
      <c r="A16" s="30" t="s">
        <v>20</v>
      </c>
      <c r="B16" s="31">
        <v>31</v>
      </c>
      <c r="C16" s="31">
        <v>18</v>
      </c>
      <c r="D16" s="31">
        <v>586</v>
      </c>
      <c r="E16" s="31">
        <v>96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731</v>
      </c>
      <c r="AJ16" s="70"/>
    </row>
    <row r="17" spans="1:36" s="47" customFormat="1" x14ac:dyDescent="0.25">
      <c r="A17" s="46" t="s">
        <v>27</v>
      </c>
      <c r="B17" s="22">
        <f>B16*$B$8</f>
        <v>137.32999999999998</v>
      </c>
      <c r="C17" s="22">
        <f>C16*$B$8</f>
        <v>79.739999999999995</v>
      </c>
      <c r="D17" s="22">
        <f t="shared" ref="D17:AG17" si="2">D16*$B$8</f>
        <v>2595.98</v>
      </c>
      <c r="E17" s="22">
        <f t="shared" si="2"/>
        <v>425.28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3238.33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</v>
      </c>
      <c r="C22" s="20">
        <f t="shared" ref="C22:AG23" si="5">+C16+C18+C20</f>
        <v>18</v>
      </c>
      <c r="D22" s="20">
        <f t="shared" si="5"/>
        <v>586</v>
      </c>
      <c r="E22" s="20">
        <f t="shared" si="5"/>
        <v>96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731</v>
      </c>
    </row>
    <row r="23" spans="1:36" s="47" customFormat="1" x14ac:dyDescent="0.25">
      <c r="A23" s="48" t="s">
        <v>26</v>
      </c>
      <c r="B23" s="19">
        <f>+B17+B19+B21</f>
        <v>137.32999999999998</v>
      </c>
      <c r="C23" s="19">
        <f t="shared" si="5"/>
        <v>79.739999999999995</v>
      </c>
      <c r="D23" s="19">
        <f t="shared" si="5"/>
        <v>2595.98</v>
      </c>
      <c r="E23" s="19">
        <f t="shared" si="5"/>
        <v>425.28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3238.33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295.66000000000003</v>
      </c>
      <c r="C49" s="44">
        <v>54.91</v>
      </c>
      <c r="D49" s="44">
        <v>1222.71</v>
      </c>
      <c r="E49" s="44">
        <v>624.38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2197.6600000000003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72.48</v>
      </c>
      <c r="C53" s="44"/>
      <c r="D53" s="44">
        <v>181.48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253.95999999999998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167.49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167.49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505.47</v>
      </c>
      <c r="C64" s="53">
        <f t="shared" ref="C64:AG64" si="21">+C15+C23+C31+C39+C47+C48+C49+C50+C51+C52+C53+C54+C55+C56+C57+C58+C59+C60+C61+C62+C63</f>
        <v>139.14999999999998</v>
      </c>
      <c r="D64" s="53">
        <f t="shared" si="21"/>
        <v>4190.16</v>
      </c>
      <c r="E64" s="53">
        <f t="shared" si="21"/>
        <v>1049.6599999999999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5884.44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508.18</v>
      </c>
      <c r="C67" s="57">
        <f t="shared" ref="C67:L67" si="23">C12</f>
        <v>139.36000000000001</v>
      </c>
      <c r="D67" s="57">
        <f t="shared" si="23"/>
        <v>4176.26</v>
      </c>
      <c r="E67" s="57">
        <f t="shared" si="23"/>
        <v>1024.49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5848.29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508.18</v>
      </c>
      <c r="C69" s="59">
        <f t="shared" ref="C69:AG69" si="25">+C67+C68</f>
        <v>139.36000000000001</v>
      </c>
      <c r="D69" s="59">
        <f t="shared" si="25"/>
        <v>4176.26</v>
      </c>
      <c r="E69" s="59">
        <f t="shared" si="25"/>
        <v>1024.49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5848.29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-2.7099999999999795</v>
      </c>
      <c r="C70" s="57">
        <f t="shared" si="26"/>
        <v>-0.21000000000003638</v>
      </c>
      <c r="D70" s="57">
        <f t="shared" si="26"/>
        <v>13.899999999999636</v>
      </c>
      <c r="E70" s="57">
        <f t="shared" si="26"/>
        <v>25.169999999999845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36.149999999999466</v>
      </c>
    </row>
    <row r="71" spans="1:34" ht="96" customHeight="1" x14ac:dyDescent="0.25">
      <c r="A71" s="77" t="s">
        <v>96</v>
      </c>
      <c r="B71" s="14" t="s">
        <v>156</v>
      </c>
      <c r="C71" s="14"/>
      <c r="D71" s="14"/>
      <c r="E71" s="14" t="s">
        <v>157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17" sqref="F1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44617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4.4000000000000004</v>
      </c>
      <c r="C8" s="1" t="s">
        <v>38</v>
      </c>
      <c r="D8" s="2">
        <v>4.4000000000000004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703.38</v>
      </c>
      <c r="C12" s="26">
        <v>2662.34</v>
      </c>
      <c r="D12" s="26">
        <v>2548.44</v>
      </c>
      <c r="E12" s="26">
        <v>2008.6</v>
      </c>
      <c r="F12" s="26">
        <v>1456.95</v>
      </c>
      <c r="G12" s="26">
        <v>2795.89</v>
      </c>
      <c r="H12" s="26">
        <v>384.09</v>
      </c>
      <c r="I12" s="26">
        <v>2202.04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14761.73</v>
      </c>
      <c r="AI12" s="26">
        <v>14761.76</v>
      </c>
      <c r="AJ12" s="69">
        <f>+AI12-AH12</f>
        <v>3.0000000000654836E-2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205.7</v>
      </c>
      <c r="D15" s="23">
        <v>72</v>
      </c>
      <c r="E15" s="23">
        <v>36.5</v>
      </c>
      <c r="F15" s="23">
        <v>230</v>
      </c>
      <c r="G15" s="23">
        <v>191</v>
      </c>
      <c r="H15" s="23">
        <v>47.4</v>
      </c>
      <c r="I15" s="23">
        <v>84.2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866.80000000000007</v>
      </c>
    </row>
    <row r="16" spans="1:36" s="32" customFormat="1" x14ac:dyDescent="0.25">
      <c r="A16" s="30" t="s">
        <v>20</v>
      </c>
      <c r="B16" s="31">
        <v>66</v>
      </c>
      <c r="C16" s="31">
        <v>237</v>
      </c>
      <c r="D16" s="31">
        <v>232</v>
      </c>
      <c r="E16" s="31">
        <v>182</v>
      </c>
      <c r="F16" s="31">
        <v>73</v>
      </c>
      <c r="G16" s="31">
        <v>249</v>
      </c>
      <c r="H16" s="31">
        <v>46</v>
      </c>
      <c r="I16" s="31">
        <v>353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1438</v>
      </c>
      <c r="AJ16" s="70"/>
    </row>
    <row r="17" spans="1:36" s="47" customFormat="1" x14ac:dyDescent="0.25">
      <c r="A17" s="46" t="s">
        <v>27</v>
      </c>
      <c r="B17" s="22">
        <f>B16*$B$8</f>
        <v>290.40000000000003</v>
      </c>
      <c r="C17" s="22">
        <f>C16*$B$8</f>
        <v>1042.8000000000002</v>
      </c>
      <c r="D17" s="22">
        <f t="shared" ref="D17:AG17" si="2">D16*$B$8</f>
        <v>1020.8000000000001</v>
      </c>
      <c r="E17" s="22">
        <f t="shared" si="2"/>
        <v>800.80000000000007</v>
      </c>
      <c r="F17" s="22">
        <f t="shared" si="2"/>
        <v>321.20000000000005</v>
      </c>
      <c r="G17" s="22">
        <f t="shared" si="2"/>
        <v>1095.6000000000001</v>
      </c>
      <c r="H17" s="22">
        <f t="shared" si="2"/>
        <v>202.4</v>
      </c>
      <c r="I17" s="22">
        <f t="shared" si="2"/>
        <v>1553.2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6327.2000000000007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66</v>
      </c>
      <c r="C22" s="20">
        <f t="shared" ref="C22:AG23" si="5">+C16+C18+C20</f>
        <v>237</v>
      </c>
      <c r="D22" s="20">
        <f t="shared" si="5"/>
        <v>232</v>
      </c>
      <c r="E22" s="20">
        <f t="shared" si="5"/>
        <v>182</v>
      </c>
      <c r="F22" s="20">
        <f t="shared" si="5"/>
        <v>73</v>
      </c>
      <c r="G22" s="20">
        <f t="shared" si="5"/>
        <v>249</v>
      </c>
      <c r="H22" s="20">
        <f t="shared" si="5"/>
        <v>46</v>
      </c>
      <c r="I22" s="20">
        <f t="shared" si="5"/>
        <v>353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1438</v>
      </c>
    </row>
    <row r="23" spans="1:36" s="47" customFormat="1" x14ac:dyDescent="0.25">
      <c r="A23" s="48" t="s">
        <v>26</v>
      </c>
      <c r="B23" s="19">
        <f>+B17+B19+B21</f>
        <v>290.40000000000003</v>
      </c>
      <c r="C23" s="19">
        <f t="shared" si="5"/>
        <v>1042.8000000000002</v>
      </c>
      <c r="D23" s="19">
        <f t="shared" si="5"/>
        <v>1020.8000000000001</v>
      </c>
      <c r="E23" s="19">
        <f t="shared" si="5"/>
        <v>800.80000000000007</v>
      </c>
      <c r="F23" s="19">
        <f t="shared" si="5"/>
        <v>321.20000000000005</v>
      </c>
      <c r="G23" s="19">
        <f t="shared" si="5"/>
        <v>1095.6000000000001</v>
      </c>
      <c r="H23" s="19">
        <f t="shared" si="5"/>
        <v>202.4</v>
      </c>
      <c r="I23" s="19">
        <f t="shared" si="5"/>
        <v>1553.2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6327.2000000000007</v>
      </c>
    </row>
    <row r="24" spans="1:36" x14ac:dyDescent="0.25">
      <c r="A24" s="13" t="s">
        <v>28</v>
      </c>
      <c r="B24" s="34"/>
      <c r="C24" s="34"/>
      <c r="D24" s="34"/>
      <c r="E24" s="34"/>
      <c r="F24" s="34">
        <v>100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100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440.00000000000006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440.00000000000006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100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100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440.00000000000006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440.00000000000006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150.72</v>
      </c>
      <c r="C49" s="44"/>
      <c r="D49" s="44"/>
      <c r="E49" s="44"/>
      <c r="F49" s="44"/>
      <c r="G49" s="44"/>
      <c r="H49" s="44">
        <v>134.86000000000001</v>
      </c>
      <c r="I49" s="44">
        <v>567.22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852.80000000000007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1186.92</v>
      </c>
      <c r="D52" s="44">
        <v>1327.82</v>
      </c>
      <c r="E52" s="44">
        <v>785.36</v>
      </c>
      <c r="F52" s="44">
        <v>411.77</v>
      </c>
      <c r="G52" s="44">
        <v>1039.71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4751.58</v>
      </c>
    </row>
    <row r="53" spans="1:34" x14ac:dyDescent="0.25">
      <c r="A53" s="17" t="s">
        <v>18</v>
      </c>
      <c r="B53" s="44">
        <v>269.22000000000003</v>
      </c>
      <c r="C53" s="44">
        <v>229.11</v>
      </c>
      <c r="D53" s="44">
        <v>129.71</v>
      </c>
      <c r="E53" s="44">
        <v>289.35000000000002</v>
      </c>
      <c r="F53" s="44">
        <v>56.98</v>
      </c>
      <c r="G53" s="44">
        <v>458.2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1432.5700000000002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120</v>
      </c>
      <c r="B57" s="44"/>
      <c r="C57" s="44"/>
      <c r="D57" s="44"/>
      <c r="E57" s="44">
        <v>98.49</v>
      </c>
      <c r="F57" s="44"/>
      <c r="G57" s="44">
        <v>13.58</v>
      </c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112.07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8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710.34</v>
      </c>
      <c r="C64" s="53">
        <f t="shared" ref="C64:AG64" si="21">+C15+C23+C31+C39+C47+C48+C49+C50+C51+C52+C53+C54+C55+C56+C57+C58+C59+C60+C61+C62+C63</f>
        <v>2664.53</v>
      </c>
      <c r="D64" s="53">
        <f t="shared" si="21"/>
        <v>2550.33</v>
      </c>
      <c r="E64" s="53">
        <f t="shared" si="21"/>
        <v>2010.5000000000002</v>
      </c>
      <c r="F64" s="53">
        <f t="shared" si="21"/>
        <v>1459.95</v>
      </c>
      <c r="G64" s="53">
        <f t="shared" si="21"/>
        <v>2798.09</v>
      </c>
      <c r="H64" s="53">
        <f t="shared" si="21"/>
        <v>384.66</v>
      </c>
      <c r="I64" s="53">
        <f t="shared" si="21"/>
        <v>2204.62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14783.02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703.38</v>
      </c>
      <c r="C67" s="57">
        <f t="shared" ref="C67:L67" si="23">C12</f>
        <v>2662.34</v>
      </c>
      <c r="D67" s="57">
        <f t="shared" si="23"/>
        <v>2548.44</v>
      </c>
      <c r="E67" s="57">
        <f t="shared" si="23"/>
        <v>2008.6</v>
      </c>
      <c r="F67" s="57">
        <f t="shared" si="23"/>
        <v>1456.95</v>
      </c>
      <c r="G67" s="57">
        <f t="shared" si="23"/>
        <v>2795.89</v>
      </c>
      <c r="H67" s="57">
        <f t="shared" si="23"/>
        <v>384.09</v>
      </c>
      <c r="I67" s="57">
        <f t="shared" si="23"/>
        <v>2202.04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14761.73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703.38</v>
      </c>
      <c r="C69" s="59">
        <f t="shared" ref="C69:AG69" si="25">+C67+C68</f>
        <v>2662.34</v>
      </c>
      <c r="D69" s="59">
        <f t="shared" si="25"/>
        <v>2548.44</v>
      </c>
      <c r="E69" s="59">
        <f t="shared" si="25"/>
        <v>2008.6</v>
      </c>
      <c r="F69" s="59">
        <f t="shared" si="25"/>
        <v>1456.95</v>
      </c>
      <c r="G69" s="59">
        <f t="shared" si="25"/>
        <v>2795.89</v>
      </c>
      <c r="H69" s="59">
        <f t="shared" si="25"/>
        <v>384.09</v>
      </c>
      <c r="I69" s="59">
        <f t="shared" si="25"/>
        <v>2202.04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14761.73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6.9600000000000364</v>
      </c>
      <c r="C70" s="57">
        <f t="shared" si="26"/>
        <v>2.1900000000000546</v>
      </c>
      <c r="D70" s="57">
        <f t="shared" si="26"/>
        <v>1.8899999999998727</v>
      </c>
      <c r="E70" s="57">
        <f t="shared" si="26"/>
        <v>1.9000000000003183</v>
      </c>
      <c r="F70" s="57">
        <f t="shared" si="26"/>
        <v>3</v>
      </c>
      <c r="G70" s="57">
        <f t="shared" si="26"/>
        <v>2.2000000000002728</v>
      </c>
      <c r="H70" s="57">
        <f t="shared" si="26"/>
        <v>0.57000000000005002</v>
      </c>
      <c r="I70" s="57">
        <f t="shared" si="26"/>
        <v>2.5799999999999272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21.290000000000532</v>
      </c>
    </row>
    <row r="71" spans="1:34" ht="94.5" customHeight="1" x14ac:dyDescent="0.25">
      <c r="A71" s="77" t="s">
        <v>96</v>
      </c>
      <c r="B71" s="14" t="s">
        <v>160</v>
      </c>
      <c r="C71" s="14"/>
      <c r="D71" s="14"/>
      <c r="E71" s="14"/>
      <c r="F71" s="14" t="s">
        <v>161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162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2022-03-03T16:01:20Z</dcterms:modified>
</cp:coreProperties>
</file>