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tabRatio="603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M64" i="150"/>
  <c r="M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51"/>
  <c r="H11" i="145" s="1"/>
  <c r="B64" i="149"/>
  <c r="B70" i="149" s="1"/>
  <c r="AH23" i="149"/>
  <c r="F11" i="145" s="1"/>
  <c r="U64" i="150"/>
  <c r="U70" i="150" s="1"/>
  <c r="E64" i="150"/>
  <c r="E70" i="150" s="1"/>
  <c r="Y64" i="150"/>
  <c r="Y70" i="150" s="1"/>
  <c r="I64" i="150"/>
  <c r="I70" i="150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K69" i="146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AH69" i="146" l="1"/>
  <c r="Z64" i="146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23" i="40" l="1"/>
  <c r="AB47" i="40"/>
  <c r="AF39" i="40"/>
  <c r="AB39" i="40"/>
  <c r="X39" i="40"/>
  <c r="T39" i="40"/>
  <c r="Z39" i="40"/>
  <c r="U39" i="40"/>
  <c r="AG69" i="40"/>
  <c r="AC69" i="40"/>
  <c r="Y69" i="40"/>
  <c r="U69" i="40"/>
  <c r="Q69" i="40"/>
  <c r="M69" i="40"/>
  <c r="T47" i="40"/>
  <c r="AE39" i="40"/>
  <c r="AA39" i="40"/>
  <c r="Z23" i="40"/>
  <c r="AD47" i="40"/>
  <c r="AD64" i="40" s="1"/>
  <c r="AD70" i="40" s="1"/>
  <c r="W39" i="40"/>
  <c r="AG39" i="40"/>
  <c r="AC39" i="40"/>
  <c r="Y39" i="40"/>
  <c r="V23" i="40"/>
  <c r="Z47" i="40"/>
  <c r="AF47" i="40"/>
  <c r="X47" i="40"/>
  <c r="AD23" i="40"/>
  <c r="V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B64" i="40"/>
  <c r="AB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L69" i="40" l="1"/>
  <c r="H69" i="40"/>
  <c r="O39" i="40"/>
  <c r="AA64" i="40"/>
  <c r="AA70" i="40" s="1"/>
  <c r="AE64" i="40"/>
  <c r="AE70" i="40" s="1"/>
  <c r="T64" i="40"/>
  <c r="V64" i="40"/>
  <c r="V70" i="40" s="1"/>
  <c r="AG64" i="40"/>
  <c r="AG70" i="40" s="1"/>
  <c r="AF64" i="40"/>
  <c r="AF70" i="40" s="1"/>
  <c r="Z64" i="40"/>
  <c r="Z70" i="40" s="1"/>
  <c r="Q39" i="40"/>
  <c r="M39" i="40"/>
  <c r="AC64" i="40"/>
  <c r="AC70" i="40" s="1"/>
  <c r="P47" i="40"/>
  <c r="I69" i="40"/>
  <c r="E69" i="40"/>
  <c r="K69" i="40"/>
  <c r="G69" i="40"/>
  <c r="R47" i="40"/>
  <c r="N47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O64" i="40" l="1"/>
  <c r="O70" i="40" s="1"/>
  <c r="AH69" i="40"/>
  <c r="S64" i="40"/>
  <c r="S70" i="40" s="1"/>
  <c r="M64" i="40"/>
  <c r="M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K23" i="40" l="1"/>
  <c r="G23" i="40"/>
  <c r="E23" i="40"/>
  <c r="C31" i="40"/>
  <c r="H39" i="40"/>
  <c r="I39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<sst xmlns="http://schemas.openxmlformats.org/spreadsheetml/2006/main" count="774" uniqueCount="147">
  <si>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</si>
  <si>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</si>
  <si>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</si>
  <si>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</si>
  <si>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</si>
  <si>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</si>
  <si>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</si>
  <si>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</si>
  <si>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</si>
  <si>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</si>
  <si>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</si>
  <si>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</si>
  <si>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</si>
  <si>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</si>
  <si>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</si>
  <si>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</si>
  <si>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</si>
  <si>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</si>
  <si>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</si>
  <si>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</si>
  <si>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</si>
  <si>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</si>
  <si>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</si>
  <si>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</si>
  <si>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</si>
  <si>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</si>
  <si>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</si>
  <si>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</si>
  <si>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</si>
  <si>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</si>
  <si>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</si>
  <si>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</si>
  <si>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</si>
  <si>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</si>
  <si>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</si>
  <si>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</si>
  <si>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</si>
  <si>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</si>
  <si>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</si>
  <si>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</si>
  <si>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</si>
  <si>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</si>
  <si>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</si>
  <si>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</si>
  <si>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</si>
  <si>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</si>
  <si>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</si>
  <si>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</si>
  <si>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</si>
  <si>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</si>
  <si>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</si>
  <si>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</si>
  <si>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</si>
  <si>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</si>
  <si>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</si>
  <si>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</si>
  <si>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</si>
  <si>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</si>
  <si>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</si>
  <si>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</si>
  <si>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</si>
  <si>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</si>
  <si>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</si>
  <si>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</si>
  <si>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</si>
  <si>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</si>
  <si>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</si>
  <si>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</si>
  <si>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</si>
  <si>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</si>
  <si>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</si>
  <si>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</si>
  <si>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</si>
  <si>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</si>
  <si>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</si>
  <si>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</si>
  <si>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</si>
  <si>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</si>
  <si>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</si>
  <si>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</si>
  <si>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</si>
  <si>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</si>
  <si>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</si>
  <si>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</si>
  <si>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</si>
  <si>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</si>
  <si>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</si>
  <si>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</si>
  <si>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</si>
  <si>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</si>
  <si>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</si>
  <si>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</si>
  <si>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</si>
  <si>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</si>
  <si>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</si>
  <si>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</si>
  <si>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</si>
  <si>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</si>
  <si>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</si>
  <si>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</si>
  <si>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</si>
  <si>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</si>
  <si>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</si>
  <si>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</si>
  <si>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</si>
  <si>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</si>
  <si>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</si>
  <si>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</si>
  <si>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</si>
  <si>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</si>
  <si>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</si>
  <si>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</si>
  <si>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</si>
  <si>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</si>
  <si>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</si>
  <si>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</si>
  <si>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</si>
  <si>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</si>
  <si>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</si>
  <si>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</si>
  <si>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</si>
  <si>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</si>
  <si>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</si>
  <si>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FONDO66.00</t>
  </si>
  <si>
    <t>FONDO41.50</t>
  </si>
  <si>
    <t>FALTANTE EN EFECTIVO</t>
  </si>
  <si>
    <t>FONDO 21.00</t>
  </si>
  <si>
    <t>FONDO9.50</t>
  </si>
  <si>
    <t>FALTANTEEN DEBITO</t>
  </si>
  <si>
    <t>FONDO40.20</t>
  </si>
  <si>
    <t>FONDO 10.00</t>
  </si>
  <si>
    <t>FONDO 29.00</t>
  </si>
  <si>
    <t>FONDO5.20</t>
  </si>
  <si>
    <t>FONDO 28.50</t>
  </si>
  <si>
    <t>FONDO105.00</t>
  </si>
  <si>
    <t>FONDO 38.50</t>
  </si>
  <si>
    <t>NOTA A CREDITO DE10$ MALREGISTRO DE 2$</t>
  </si>
  <si>
    <t>MAL REGISTRO DE  2$</t>
  </si>
  <si>
    <t>FONDO 97.00</t>
  </si>
  <si>
    <t>FONDO 7.00</t>
  </si>
  <si>
    <t>FALTANTE  DE 3$</t>
  </si>
  <si>
    <t>SOBRANTE ES EL FALTANTE DE CAJA05T</t>
  </si>
  <si>
    <t>FONDO 68.90</t>
  </si>
  <si>
    <t>FONDO 56.00 MAL REGISTRO DE 1$</t>
  </si>
  <si>
    <t>FONDO 0.90</t>
  </si>
  <si>
    <t>FONDO 6.40 MAL REGITRO DE PAYPAL POR DÓLAR</t>
  </si>
  <si>
    <t>5.10F/C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</si>
</sst>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60117.709999999992</v>
      </c>
      <c r="C2" s="43">
        <f>MODELO!AH12</f>
        <v>27741.7</v>
      </c>
      <c r="D2" s="43">
        <f>EXQUISITECES!AH12</f>
        <v>10488.269999999999</v>
      </c>
      <c r="E2" s="43">
        <f>HOYADA!AH12</f>
        <v>8761.7000000000007</v>
      </c>
      <c r="F2" s="43">
        <f>FARMASTOP!AH12</f>
        <v>1589.27</v>
      </c>
      <c r="G2" s="43">
        <f>BOCAS!AH12</f>
        <v>7201.29</v>
      </c>
      <c r="H2" s="43">
        <f>LAGUNETICA!AH12</f>
        <v>13795.630000000001</v>
      </c>
      <c r="I2" s="43">
        <f>SANANTONIO!AH12</f>
        <v>0</v>
      </c>
      <c r="J2" s="43">
        <f>SUM(B2:I2)</f>
        <v>129695.56999999999</v>
      </c>
    </row>
    <row r="3" spans="1:10" x14ac:dyDescent="0.25">
      <c r="A3" s="46" t="s">
        <v>0</v>
      </c>
      <c r="B3" s="43">
        <f>AUTOMERCADO!AH15</f>
        <v>776.2</v>
      </c>
      <c r="C3" s="43">
        <f>MODELO!AH15</f>
        <v>367.7</v>
      </c>
      <c r="D3" s="43">
        <f>EXQUISITECES!AH15</f>
        <v>231.9</v>
      </c>
      <c r="E3" s="43">
        <f>HOYADA!AH15</f>
        <v>511</v>
      </c>
      <c r="F3" s="43">
        <f>FARMASTOP!AH15</f>
        <v>50</v>
      </c>
      <c r="G3" s="43">
        <f>BOCAS!AH15</f>
        <v>50.9</v>
      </c>
      <c r="H3" s="43">
        <f>LAGUNETICA!AH15</f>
        <v>644.70000000000005</v>
      </c>
      <c r="I3" s="43">
        <f>SANANTONIO!AH15</f>
        <v>0</v>
      </c>
      <c r="J3" s="43">
        <f t="shared" ref="J3:J52" si="0">SUM(B3:I3)</f>
        <v>2632.4000000000005</v>
      </c>
    </row>
    <row r="4" spans="1:10" x14ac:dyDescent="0.25">
      <c r="A4" s="73" t="s">
        <v>20</v>
      </c>
      <c r="B4" s="43">
        <f>AUTOMERCADO!AH16</f>
        <v>7020</v>
      </c>
      <c r="C4" s="43">
        <f>MODELO!AH16</f>
        <v>3234</v>
      </c>
      <c r="D4" s="43">
        <f>EXQUISITECES!AH16</f>
        <v>1337</v>
      </c>
      <c r="E4" s="43">
        <f>HOYADA!AH16</f>
        <v>579</v>
      </c>
      <c r="F4" s="43">
        <f>FARMASTOP!AH16</f>
        <v>108</v>
      </c>
      <c r="G4" s="43">
        <f>BOCAS!AH16</f>
        <v>1039</v>
      </c>
      <c r="H4" s="43">
        <f>LAGUNETICA!AH16</f>
        <v>1394</v>
      </c>
      <c r="I4" s="43">
        <f>SANANTONIO!AH16</f>
        <v>0</v>
      </c>
      <c r="J4" s="43">
        <f t="shared" si="0"/>
        <v>14711</v>
      </c>
    </row>
    <row r="5" spans="1:10" x14ac:dyDescent="0.25">
      <c r="A5" s="46" t="s">
        <v>27</v>
      </c>
      <c r="B5" s="43">
        <f>AUTOMERCADO!AH17</f>
        <v>30888</v>
      </c>
      <c r="C5" s="43">
        <f>MODELO!AH17</f>
        <v>14229.6</v>
      </c>
      <c r="D5" s="43">
        <f>EXQUISITECES!AH17</f>
        <v>5882.8</v>
      </c>
      <c r="E5" s="43">
        <f>HOYADA!AH17</f>
        <v>2547.6</v>
      </c>
      <c r="F5" s="43">
        <f>FARMASTOP!AH17</f>
        <v>475.20000000000005</v>
      </c>
      <c r="G5" s="43">
        <f>BOCAS!AH17</f>
        <v>4602.7700000000004</v>
      </c>
      <c r="H5" s="43">
        <f>LAGUNETICA!AH17</f>
        <v>6133.6000000000013</v>
      </c>
      <c r="I5" s="43">
        <f>SANANTONIO!AH17</f>
        <v>0</v>
      </c>
      <c r="J5" s="43">
        <f t="shared" si="0"/>
        <v>64759.57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7020</v>
      </c>
      <c r="C10" s="43">
        <f>MODELO!AH22</f>
        <v>3234</v>
      </c>
      <c r="D10" s="43">
        <f>EXQUISITECES!AH22</f>
        <v>1337</v>
      </c>
      <c r="E10" s="43">
        <f>HOYADA!AH22</f>
        <v>579</v>
      </c>
      <c r="F10" s="43">
        <f>FARMASTOP!AH22</f>
        <v>108</v>
      </c>
      <c r="G10" s="43">
        <f>BOCAS!AH22</f>
        <v>1039</v>
      </c>
      <c r="H10" s="43">
        <f>LAGUNETICA!AH22</f>
        <v>1394</v>
      </c>
      <c r="I10" s="43">
        <f>SANANTONIO!AH22</f>
        <v>0</v>
      </c>
      <c r="J10" s="43">
        <f t="shared" si="0"/>
        <v>14711</v>
      </c>
    </row>
    <row r="11" spans="1:10" x14ac:dyDescent="0.25">
      <c r="A11" s="48" t="s">
        <v>26</v>
      </c>
      <c r="B11" s="43">
        <f>AUTOMERCADO!AH23</f>
        <v>30888</v>
      </c>
      <c r="C11" s="43">
        <f>MODELO!AH23</f>
        <v>14229.6</v>
      </c>
      <c r="D11" s="43">
        <f>EXQUISITECES!AH23</f>
        <v>5882.8</v>
      </c>
      <c r="E11" s="43">
        <f>HOYADA!AH23</f>
        <v>2547.6</v>
      </c>
      <c r="F11" s="43">
        <f>FARMASTOP!AH23</f>
        <v>475.20000000000005</v>
      </c>
      <c r="G11" s="43">
        <f>BOCAS!AH23</f>
        <v>4602.7700000000004</v>
      </c>
      <c r="H11" s="43">
        <f>LAGUNETICA!AH23</f>
        <v>6133.6000000000013</v>
      </c>
      <c r="I11" s="43">
        <f>SANANTONIO!AH23</f>
        <v>0</v>
      </c>
      <c r="J11" s="43">
        <f t="shared" si="0"/>
        <v>64759.57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50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221.5</v>
      </c>
      <c r="H13" s="43">
        <f>LAGUNETICA!AH25</f>
        <v>0</v>
      </c>
      <c r="I13" s="43">
        <f>SANANTONIO!AH25</f>
        <v>0</v>
      </c>
      <c r="J13" s="43">
        <f t="shared" si="0"/>
        <v>221.5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50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221.5</v>
      </c>
      <c r="H19" s="43">
        <f>LAGUNETICA!AH31</f>
        <v>0</v>
      </c>
      <c r="I19" s="43">
        <f>SANANTONIO!AH31</f>
        <v>0</v>
      </c>
      <c r="J19" s="43">
        <f t="shared" si="0"/>
        <v>221.5</v>
      </c>
    </row>
    <row r="20" spans="1:10" x14ac:dyDescent="0.25">
      <c r="A20" s="46" t="s">
        <v>34</v>
      </c>
      <c r="B20" s="43">
        <f>AUTOMERCADO!AH32</f>
        <v>146.93</v>
      </c>
      <c r="C20" s="43">
        <f>MODELO!AH32</f>
        <v>0</v>
      </c>
      <c r="D20" s="43">
        <f>EXQUISITECES!AH32</f>
        <v>0</v>
      </c>
      <c r="E20" s="43">
        <f>HOYADA!AH32</f>
        <v>50</v>
      </c>
      <c r="F20" s="43">
        <f>FARMASTOP!AH32</f>
        <v>2.98</v>
      </c>
      <c r="G20" s="43">
        <f>BOCAS!AH32</f>
        <v>57</v>
      </c>
      <c r="H20" s="43">
        <f>LAGUNETICA!AH32</f>
        <v>0</v>
      </c>
      <c r="I20" s="43">
        <f>SANANTONIO!AH32</f>
        <v>0</v>
      </c>
      <c r="J20" s="43">
        <f t="shared" si="0"/>
        <v>256.90999999999997</v>
      </c>
    </row>
    <row r="21" spans="1:10" x14ac:dyDescent="0.25">
      <c r="A21" s="46" t="s">
        <v>35</v>
      </c>
      <c r="B21" s="43">
        <f>AUTOMERCADO!AH33</f>
        <v>646.49199999999996</v>
      </c>
      <c r="C21" s="43">
        <f>MODELO!AH33</f>
        <v>0</v>
      </c>
      <c r="D21" s="43">
        <f>EXQUISITECES!AH33</f>
        <v>0</v>
      </c>
      <c r="E21" s="43">
        <f>HOYADA!AH33</f>
        <v>220.00000000000003</v>
      </c>
      <c r="F21" s="43">
        <f>FARMASTOP!AH33</f>
        <v>13.112</v>
      </c>
      <c r="G21" s="43">
        <f>BOCAS!AH33</f>
        <v>252.51</v>
      </c>
      <c r="H21" s="43">
        <f>LAGUNETICA!AH33</f>
        <v>0</v>
      </c>
      <c r="I21" s="43">
        <f>SANANTONIO!AH33</f>
        <v>0</v>
      </c>
      <c r="J21" s="43">
        <f t="shared" si="0"/>
        <v>1132.114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146.93</v>
      </c>
      <c r="C26" s="43">
        <f>MODELO!AH38</f>
        <v>0</v>
      </c>
      <c r="D26" s="43">
        <f>EXQUISITECES!AH38</f>
        <v>0</v>
      </c>
      <c r="E26" s="43">
        <f>HOYADA!AH38</f>
        <v>50</v>
      </c>
      <c r="F26" s="43">
        <f>FARMASTOP!AH38</f>
        <v>2.98</v>
      </c>
      <c r="G26" s="43">
        <f>BOCAS!AH38</f>
        <v>57</v>
      </c>
      <c r="H26" s="43">
        <f>LAGUNETICA!AH38</f>
        <v>0</v>
      </c>
      <c r="I26" s="43">
        <f>SANANTONIO!AH38</f>
        <v>0</v>
      </c>
      <c r="J26" s="43">
        <f t="shared" si="0"/>
        <v>256.90999999999997</v>
      </c>
    </row>
    <row r="27" spans="1:10" x14ac:dyDescent="0.25">
      <c r="A27" s="48" t="s">
        <v>42</v>
      </c>
      <c r="B27" s="43">
        <f>AUTOMERCADO!AH39</f>
        <v>646.49199999999996</v>
      </c>
      <c r="C27" s="43">
        <f>MODELO!AH39</f>
        <v>0</v>
      </c>
      <c r="D27" s="43">
        <f>EXQUISITECES!AH39</f>
        <v>0</v>
      </c>
      <c r="E27" s="43">
        <f>HOYADA!AH39</f>
        <v>220.00000000000003</v>
      </c>
      <c r="F27" s="43">
        <f>FARMASTOP!AH39</f>
        <v>13.112</v>
      </c>
      <c r="G27" s="43">
        <f>BOCAS!AH39</f>
        <v>252.51</v>
      </c>
      <c r="H27" s="43">
        <f>LAGUNETICA!AH39</f>
        <v>0</v>
      </c>
      <c r="I27" s="43">
        <f>SANANTONIO!AH39</f>
        <v>0</v>
      </c>
      <c r="J27" s="43">
        <f t="shared" si="0"/>
        <v>1132.114</v>
      </c>
    </row>
    <row r="28" spans="1:10" x14ac:dyDescent="0.25">
      <c r="A28" s="46" t="s">
        <v>43</v>
      </c>
      <c r="B28" s="43">
        <f>AUTOMERCADO!AH40</f>
        <v>400.65999999999997</v>
      </c>
      <c r="C28" s="43">
        <f>MODELO!AH40</f>
        <v>56.76</v>
      </c>
      <c r="D28" s="43">
        <f>EXQUISITECES!AH40</f>
        <v>0</v>
      </c>
      <c r="E28" s="43">
        <f>HOYADA!AH40</f>
        <v>62.33</v>
      </c>
      <c r="F28" s="43">
        <f>FARMASTOP!AH40</f>
        <v>3.48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523.23</v>
      </c>
    </row>
    <row r="29" spans="1:10" x14ac:dyDescent="0.25">
      <c r="A29" s="46" t="s">
        <v>44</v>
      </c>
      <c r="B29" s="43">
        <f>AUTOMERCADO!AH41</f>
        <v>1762.9040000000002</v>
      </c>
      <c r="C29" s="43">
        <f>MODELO!AH41</f>
        <v>249.74400000000003</v>
      </c>
      <c r="D29" s="43">
        <f>EXQUISITECES!AH41</f>
        <v>0</v>
      </c>
      <c r="E29" s="43">
        <f>HOYADA!AH41</f>
        <v>274.25200000000001</v>
      </c>
      <c r="F29" s="43">
        <f>FARMASTOP!AH41</f>
        <v>15.312000000000001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2302.212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400.65999999999997</v>
      </c>
      <c r="C34" s="43">
        <f>MODELO!AH46</f>
        <v>56.76</v>
      </c>
      <c r="D34" s="43">
        <f>EXQUISITECES!AH46</f>
        <v>0</v>
      </c>
      <c r="E34" s="43">
        <f>HOYADA!AH46</f>
        <v>62.33</v>
      </c>
      <c r="F34" s="43">
        <f>FARMASTOP!AH46</f>
        <v>3.48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523.23</v>
      </c>
    </row>
    <row r="35" spans="1:10" x14ac:dyDescent="0.25">
      <c r="A35" s="48" t="s">
        <v>48</v>
      </c>
      <c r="B35" s="43">
        <f>AUTOMERCADO!AH47</f>
        <v>1762.9040000000002</v>
      </c>
      <c r="C35" s="43">
        <f>MODELO!AH47</f>
        <v>249.74400000000003</v>
      </c>
      <c r="D35" s="43">
        <f>EXQUISITECES!AH47</f>
        <v>0</v>
      </c>
      <c r="E35" s="43">
        <f>HOYADA!AH47</f>
        <v>274.25200000000001</v>
      </c>
      <c r="F35" s="43">
        <f>FARMASTOP!AH47</f>
        <v>15.312000000000001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2302.212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17943.620000000003</v>
      </c>
      <c r="C37" s="43">
        <f>MODELO!AH49</f>
        <v>5468.2300000000005</v>
      </c>
      <c r="D37" s="43">
        <f>EXQUISITECES!AH49</f>
        <v>2617.3900000000003</v>
      </c>
      <c r="E37" s="43">
        <f>HOYADA!AH49</f>
        <v>1993.32</v>
      </c>
      <c r="F37" s="43">
        <f>FARMASTOP!AH49</f>
        <v>834.45</v>
      </c>
      <c r="G37" s="43">
        <f>BOCAS!AH49</f>
        <v>1661.3899999999999</v>
      </c>
      <c r="H37" s="43">
        <f>LAGUNETICA!AH49</f>
        <v>1446.87</v>
      </c>
      <c r="I37" s="43">
        <f>SANANTONIO!AH49</f>
        <v>0</v>
      </c>
      <c r="J37" s="43">
        <f t="shared" si="0"/>
        <v>31965.27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764.94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764.94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3743.26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4092.64</v>
      </c>
      <c r="I40" s="43">
        <f>SANANTONIO!AH52</f>
        <v>0</v>
      </c>
      <c r="J40" s="43">
        <f t="shared" si="0"/>
        <v>7835.9</v>
      </c>
    </row>
    <row r="41" spans="1:10" x14ac:dyDescent="0.25">
      <c r="A41" s="74" t="s">
        <v>18</v>
      </c>
      <c r="B41" s="43">
        <f>AUTOMERCADO!AH53</f>
        <v>5452.75</v>
      </c>
      <c r="C41" s="43">
        <f>MODELO!AH53</f>
        <v>3417.13</v>
      </c>
      <c r="D41" s="43">
        <f>EXQUISITECES!AH53</f>
        <v>1726.85</v>
      </c>
      <c r="E41" s="43">
        <f>HOYADA!AH53</f>
        <v>3146.27</v>
      </c>
      <c r="F41" s="43">
        <f>FARMASTOP!AH53</f>
        <v>156.53</v>
      </c>
      <c r="G41" s="43">
        <f>BOCAS!AH53</f>
        <v>422.87</v>
      </c>
      <c r="H41" s="43">
        <f>LAGUNETICA!AH53</f>
        <v>1477.3000000000002</v>
      </c>
      <c r="I41" s="43">
        <f>SANANTONIO!AH53</f>
        <v>0</v>
      </c>
      <c r="J41" s="43">
        <f t="shared" si="0"/>
        <v>15799.700000000004</v>
      </c>
    </row>
    <row r="42" spans="1:10" x14ac:dyDescent="0.25">
      <c r="A42" s="74" t="s">
        <v>114</v>
      </c>
      <c r="B42" s="43">
        <f>AUTOMERCADO!AH54</f>
        <v>278.13</v>
      </c>
      <c r="C42" s="43">
        <f>MODELO!AH54</f>
        <v>44.54</v>
      </c>
      <c r="D42" s="43">
        <f>EXQUISITECES!AH54</f>
        <v>0</v>
      </c>
      <c r="E42" s="43">
        <f>HOYADA!AH54</f>
        <v>48.96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371.63</v>
      </c>
    </row>
    <row r="43" spans="1:10" x14ac:dyDescent="0.25">
      <c r="A43" s="74" t="s">
        <v>52</v>
      </c>
      <c r="B43" s="43">
        <f>AUTOMERCADO!AH55</f>
        <v>1795.3899999999999</v>
      </c>
      <c r="C43" s="43">
        <f>MODELO!AH55</f>
        <v>344.03000000000003</v>
      </c>
      <c r="D43" s="43">
        <f>EXQUISITECES!AH55</f>
        <v>63.81</v>
      </c>
      <c r="E43" s="43">
        <f>HOYADA!AH55</f>
        <v>21.16</v>
      </c>
      <c r="F43" s="43">
        <f>FARMASTOP!AH55</f>
        <v>77.17</v>
      </c>
      <c r="G43" s="43">
        <f>BOCAS!AH55</f>
        <v>36.229999999999997</v>
      </c>
      <c r="H43" s="43">
        <f>LAGUNETICA!AH55</f>
        <v>5.25</v>
      </c>
      <c r="I43" s="43">
        <f>SANANTONIO!AH55</f>
        <v>0</v>
      </c>
      <c r="J43" s="43">
        <f t="shared" si="0"/>
        <v>2343.04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7.96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7.96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49.96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49.96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25.91</v>
      </c>
      <c r="I47" s="43">
        <f>SANANTONIO!AH59</f>
        <v>0</v>
      </c>
      <c r="J47" s="43">
        <f t="shared" si="0"/>
        <v>25.91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103.8</v>
      </c>
      <c r="C50" s="43">
        <f>MODELO!AH62</f>
        <v>103.8</v>
      </c>
      <c r="D50" s="43">
        <f>EXQUISITECES!AH62</f>
        <v>103.8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311.39999999999998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60420.185999999994</v>
      </c>
      <c r="C52" s="75">
        <f>MODELO!AH64</f>
        <v>28017.993999999999</v>
      </c>
      <c r="D52" s="75">
        <f>EXQUISITECES!AH64</f>
        <v>10626.550000000001</v>
      </c>
      <c r="E52" s="75">
        <f>HOYADA!AH64</f>
        <v>8762.5619999999981</v>
      </c>
      <c r="F52" s="75">
        <f>FARMASTOP!AH64</f>
        <v>1621.7740000000001</v>
      </c>
      <c r="G52" s="75">
        <f>BOCAS!AH64</f>
        <v>7248.17</v>
      </c>
      <c r="H52" s="75">
        <f>LAGUNETICA!AH64</f>
        <v>13826.27</v>
      </c>
      <c r="I52" s="75">
        <f>SANANTONIO!AH64</f>
        <v>0</v>
      </c>
      <c r="J52" s="75">
        <f t="shared" si="0"/>
        <v>130523.50599999999</v>
      </c>
    </row>
    <row r="53" spans="1:10" x14ac:dyDescent="0.25">
      <c r="A53" s="56" t="s">
        <v>3</v>
      </c>
      <c r="B53" s="43">
        <f>B2</f>
        <v>60117.709999999992</v>
      </c>
      <c r="C53" s="43">
        <f t="shared" ref="C53:I53" si="1">C2</f>
        <v>27741.7</v>
      </c>
      <c r="D53" s="43">
        <f t="shared" si="1"/>
        <v>10488.269999999999</v>
      </c>
      <c r="E53" s="43">
        <f t="shared" si="1"/>
        <v>8761.7000000000007</v>
      </c>
      <c r="F53" s="43">
        <f t="shared" si="1"/>
        <v>1589.27</v>
      </c>
      <c r="G53" s="43">
        <f t="shared" si="1"/>
        <v>7201.29</v>
      </c>
      <c r="H53" s="43">
        <f t="shared" si="1"/>
        <v>13795.630000000001</v>
      </c>
      <c r="I53" s="43">
        <f t="shared" si="1"/>
        <v>0</v>
      </c>
      <c r="J53" s="43">
        <f>J2</f>
        <v>129695.56999999999</v>
      </c>
    </row>
    <row r="54" spans="1:10" x14ac:dyDescent="0.25">
      <c r="A54" s="58" t="s">
        <v>95</v>
      </c>
      <c r="B54" s="43">
        <f>+B52-B53</f>
        <v>302.47600000000239</v>
      </c>
      <c r="C54" s="43">
        <f t="shared" ref="C54:I54" si="2">+C52-C53</f>
        <v>276.29399999999805</v>
      </c>
      <c r="D54" s="43">
        <f t="shared" si="2"/>
        <v>138.28000000000247</v>
      </c>
      <c r="E54" s="43">
        <f t="shared" si="2"/>
        <v>0.86199999999735155</v>
      </c>
      <c r="F54" s="43">
        <f t="shared" si="2"/>
        <v>32.504000000000133</v>
      </c>
      <c r="G54" s="43">
        <f t="shared" si="2"/>
        <v>46.880000000000109</v>
      </c>
      <c r="H54" s="43">
        <f t="shared" si="2"/>
        <v>30.639999999999418</v>
      </c>
      <c r="I54" s="43">
        <f t="shared" si="2"/>
        <v>0</v>
      </c>
      <c r="J54" s="43">
        <f>+J52-J53</f>
        <v>827.93600000000151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64</v>
      </c>
      <c r="L11" s="5" t="s">
        <v>65</v>
      </c>
      <c r="M11" s="5" t="s">
        <v>66</v>
      </c>
      <c r="N11" s="5" t="s">
        <v>67</v>
      </c>
      <c r="O11" s="5" t="s">
        <v>68</v>
      </c>
      <c r="P11" s="5" t="s">
        <v>70</v>
      </c>
      <c r="Q11" s="5" t="s">
        <v>71</v>
      </c>
      <c r="R11" s="5" t="s">
        <v>72</v>
      </c>
      <c r="S11" s="5" t="s">
        <v>76</v>
      </c>
      <c r="T11" s="5" t="s">
        <v>79</v>
      </c>
      <c r="U11" s="5" t="s">
        <v>81</v>
      </c>
      <c r="V11" s="5" t="s">
        <v>82</v>
      </c>
      <c r="W11" s="5" t="s">
        <v>82</v>
      </c>
      <c r="X11" s="5" t="s">
        <v>81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2156.19</v>
      </c>
      <c r="C12" s="26">
        <v>4547.25</v>
      </c>
      <c r="D12" s="26">
        <v>1879.24</v>
      </c>
      <c r="E12" s="26">
        <v>4310.3500000000004</v>
      </c>
      <c r="F12" s="26">
        <v>4881.49</v>
      </c>
      <c r="G12" s="26">
        <v>2725.66</v>
      </c>
      <c r="H12" s="26">
        <v>4880.0200000000004</v>
      </c>
      <c r="I12" s="26">
        <v>3291.26</v>
      </c>
      <c r="J12" s="26">
        <v>2784.53</v>
      </c>
      <c r="K12" s="26">
        <v>3986.21</v>
      </c>
      <c r="L12" s="26">
        <v>3567.24</v>
      </c>
      <c r="M12" s="26">
        <v>4611.71</v>
      </c>
      <c r="N12" s="26">
        <v>1500.22</v>
      </c>
      <c r="O12" s="26">
        <v>4049.88</v>
      </c>
      <c r="P12" s="26">
        <v>1810.64</v>
      </c>
      <c r="Q12" s="26">
        <v>2592.6999999999998</v>
      </c>
      <c r="R12" s="26">
        <v>932.87</v>
      </c>
      <c r="S12" s="26">
        <v>766.38</v>
      </c>
      <c r="T12" s="26">
        <v>1551.58</v>
      </c>
      <c r="U12" s="26">
        <v>587.21</v>
      </c>
      <c r="V12" s="26">
        <v>2705.08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60117.709999999992</v>
      </c>
      <c r="AI12" s="26">
        <v>60117.72</v>
      </c>
      <c r="AJ12" s="69">
        <f>+AI12-AH12</f>
        <v>1.0000000009313226E-2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9.5</v>
      </c>
      <c r="E15" s="23">
        <v>20</v>
      </c>
      <c r="F15" s="23">
        <v>26.5</v>
      </c>
      <c r="G15" s="23">
        <v>32.5</v>
      </c>
      <c r="H15" s="23"/>
      <c r="I15" s="23">
        <v>66</v>
      </c>
      <c r="J15" s="23">
        <v>42</v>
      </c>
      <c r="K15" s="23">
        <v>72.5</v>
      </c>
      <c r="L15" s="23"/>
      <c r="M15" s="23">
        <v>170</v>
      </c>
      <c r="N15" s="23">
        <v>11.5</v>
      </c>
      <c r="O15" s="23">
        <v>103</v>
      </c>
      <c r="P15" s="23"/>
      <c r="Q15" s="23"/>
      <c r="R15" s="23">
        <v>10.5</v>
      </c>
      <c r="S15" s="23">
        <v>44.1</v>
      </c>
      <c r="T15" s="23">
        <v>168.1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776.2</v>
      </c>
    </row>
    <row r="16" spans="1:36" s="32" customFormat="1" x14ac:dyDescent="0.25">
      <c r="A16" s="30" t="s">
        <v>20</v>
      </c>
      <c r="B16" s="31">
        <v>145</v>
      </c>
      <c r="C16" s="31">
        <v>441</v>
      </c>
      <c r="D16" s="31">
        <v>220</v>
      </c>
      <c r="E16" s="31">
        <v>525</v>
      </c>
      <c r="F16" s="31">
        <v>491</v>
      </c>
      <c r="G16" s="31">
        <v>367</v>
      </c>
      <c r="H16" s="31">
        <v>627</v>
      </c>
      <c r="I16" s="31">
        <v>384</v>
      </c>
      <c r="J16" s="31">
        <v>383</v>
      </c>
      <c r="K16" s="31">
        <v>446</v>
      </c>
      <c r="L16" s="31">
        <v>463</v>
      </c>
      <c r="M16" s="31">
        <v>465</v>
      </c>
      <c r="N16" s="31">
        <v>74</v>
      </c>
      <c r="O16" s="31">
        <v>546</v>
      </c>
      <c r="P16" s="31">
        <v>339</v>
      </c>
      <c r="Q16" s="31">
        <v>295</v>
      </c>
      <c r="R16" s="31">
        <v>120</v>
      </c>
      <c r="S16" s="31">
        <v>88</v>
      </c>
      <c r="T16" s="31">
        <v>111</v>
      </c>
      <c r="U16" s="31">
        <v>58</v>
      </c>
      <c r="V16" s="31">
        <v>432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7020</v>
      </c>
      <c r="AJ16" s="70"/>
    </row>
    <row r="17" spans="1:36" s="47" customFormat="1" x14ac:dyDescent="0.25">
      <c r="A17" s="46" t="s">
        <v>27</v>
      </c>
      <c r="B17" s="22">
        <f>B16*$B$8</f>
        <v>638</v>
      </c>
      <c r="C17" s="22">
        <f>C16*$B$8</f>
        <v>1940.4</v>
      </c>
      <c r="D17" s="22">
        <f t="shared" ref="D17:L17" si="2">D16*$B$8</f>
        <v>968.00000000000011</v>
      </c>
      <c r="E17" s="22">
        <f t="shared" si="2"/>
        <v>2310</v>
      </c>
      <c r="F17" s="22">
        <f t="shared" si="2"/>
        <v>2160.4</v>
      </c>
      <c r="G17" s="22">
        <f t="shared" si="2"/>
        <v>1614.8000000000002</v>
      </c>
      <c r="H17" s="22">
        <f t="shared" si="2"/>
        <v>2758.8</v>
      </c>
      <c r="I17" s="22">
        <f t="shared" si="2"/>
        <v>1689.6000000000001</v>
      </c>
      <c r="J17" s="22">
        <f t="shared" si="2"/>
        <v>1685.2</v>
      </c>
      <c r="K17" s="22">
        <f t="shared" si="2"/>
        <v>1962.4</v>
      </c>
      <c r="L17" s="22">
        <f t="shared" si="2"/>
        <v>2037.2000000000003</v>
      </c>
      <c r="M17" s="22">
        <f t="shared" ref="M17:R17" si="3">M16*$B$8</f>
        <v>2046.0000000000002</v>
      </c>
      <c r="N17" s="22">
        <f t="shared" si="3"/>
        <v>325.60000000000002</v>
      </c>
      <c r="O17" s="22">
        <f t="shared" si="3"/>
        <v>2402.4</v>
      </c>
      <c r="P17" s="22">
        <f t="shared" si="3"/>
        <v>1491.6000000000001</v>
      </c>
      <c r="Q17" s="22">
        <f t="shared" si="3"/>
        <v>1298</v>
      </c>
      <c r="R17" s="22">
        <f t="shared" si="3"/>
        <v>528</v>
      </c>
      <c r="S17" s="22">
        <f t="shared" ref="S17:AG17" si="4">S16*$B$8</f>
        <v>387.20000000000005</v>
      </c>
      <c r="T17" s="22">
        <f t="shared" si="4"/>
        <v>488.40000000000003</v>
      </c>
      <c r="U17" s="22">
        <f t="shared" si="4"/>
        <v>255.20000000000002</v>
      </c>
      <c r="V17" s="22">
        <f t="shared" si="4"/>
        <v>1900.8000000000002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30888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145</v>
      </c>
      <c r="C22" s="20">
        <f t="shared" ref="C22:L22" si="11">+C16+C18+C20</f>
        <v>441</v>
      </c>
      <c r="D22" s="20">
        <f t="shared" si="11"/>
        <v>220</v>
      </c>
      <c r="E22" s="20">
        <f t="shared" si="11"/>
        <v>525</v>
      </c>
      <c r="F22" s="20">
        <f t="shared" si="11"/>
        <v>491</v>
      </c>
      <c r="G22" s="20">
        <f t="shared" si="11"/>
        <v>367</v>
      </c>
      <c r="H22" s="20">
        <f t="shared" si="11"/>
        <v>627</v>
      </c>
      <c r="I22" s="20">
        <f t="shared" si="11"/>
        <v>384</v>
      </c>
      <c r="J22" s="20">
        <f t="shared" si="11"/>
        <v>383</v>
      </c>
      <c r="K22" s="20">
        <f t="shared" si="11"/>
        <v>446</v>
      </c>
      <c r="L22" s="20">
        <f t="shared" si="11"/>
        <v>463</v>
      </c>
      <c r="M22" s="20">
        <f t="shared" ref="M22:S22" si="12">+M16+M18+M20</f>
        <v>465</v>
      </c>
      <c r="N22" s="20">
        <f t="shared" si="12"/>
        <v>74</v>
      </c>
      <c r="O22" s="20">
        <f t="shared" si="12"/>
        <v>546</v>
      </c>
      <c r="P22" s="20">
        <f t="shared" si="12"/>
        <v>339</v>
      </c>
      <c r="Q22" s="20">
        <f t="shared" si="12"/>
        <v>295</v>
      </c>
      <c r="R22" s="20">
        <f t="shared" si="12"/>
        <v>120</v>
      </c>
      <c r="S22" s="20">
        <f t="shared" si="12"/>
        <v>88</v>
      </c>
      <c r="T22" s="20">
        <f t="shared" ref="T22:AG22" si="13">+T16+T18+T20</f>
        <v>111</v>
      </c>
      <c r="U22" s="20">
        <f t="shared" si="13"/>
        <v>58</v>
      </c>
      <c r="V22" s="20">
        <f t="shared" si="13"/>
        <v>432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7020</v>
      </c>
    </row>
    <row r="23" spans="1:36" s="47" customFormat="1" x14ac:dyDescent="0.25">
      <c r="A23" s="48" t="s">
        <v>26</v>
      </c>
      <c r="B23" s="19">
        <f>+B17+B19+B21</f>
        <v>638</v>
      </c>
      <c r="C23" s="19">
        <f t="shared" ref="C23:L23" si="14">+C17+C19+C21</f>
        <v>1940.4</v>
      </c>
      <c r="D23" s="19">
        <f t="shared" si="14"/>
        <v>968.00000000000011</v>
      </c>
      <c r="E23" s="19">
        <f t="shared" si="14"/>
        <v>2310</v>
      </c>
      <c r="F23" s="19">
        <f t="shared" si="14"/>
        <v>2160.4</v>
      </c>
      <c r="G23" s="19">
        <f t="shared" si="14"/>
        <v>1614.8000000000002</v>
      </c>
      <c r="H23" s="19">
        <f t="shared" si="14"/>
        <v>2758.8</v>
      </c>
      <c r="I23" s="19">
        <f t="shared" si="14"/>
        <v>1689.6000000000001</v>
      </c>
      <c r="J23" s="19">
        <f t="shared" si="14"/>
        <v>1685.2</v>
      </c>
      <c r="K23" s="19">
        <f t="shared" si="14"/>
        <v>1962.4</v>
      </c>
      <c r="L23" s="19">
        <f t="shared" si="14"/>
        <v>2037.2000000000003</v>
      </c>
      <c r="M23" s="19">
        <f t="shared" ref="M23:S23" si="15">+M17+M19+M21</f>
        <v>2046.0000000000002</v>
      </c>
      <c r="N23" s="19">
        <f t="shared" si="15"/>
        <v>325.60000000000002</v>
      </c>
      <c r="O23" s="19">
        <f t="shared" si="15"/>
        <v>2402.4</v>
      </c>
      <c r="P23" s="19">
        <f t="shared" si="15"/>
        <v>1491.6000000000001</v>
      </c>
      <c r="Q23" s="19">
        <f t="shared" si="15"/>
        <v>1298</v>
      </c>
      <c r="R23" s="19">
        <f t="shared" si="15"/>
        <v>528</v>
      </c>
      <c r="S23" s="19">
        <f t="shared" si="15"/>
        <v>387.20000000000005</v>
      </c>
      <c r="T23" s="19">
        <f t="shared" ref="T23:AG23" si="16">+T17+T19+T21</f>
        <v>488.40000000000003</v>
      </c>
      <c r="U23" s="19">
        <f t="shared" si="16"/>
        <v>255.20000000000002</v>
      </c>
      <c r="V23" s="19">
        <f t="shared" si="16"/>
        <v>1900.8000000000002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30888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30</v>
      </c>
      <c r="C32" s="36"/>
      <c r="D32" s="36"/>
      <c r="E32" s="36"/>
      <c r="F32" s="36"/>
      <c r="G32" s="36"/>
      <c r="H32" s="36">
        <v>20</v>
      </c>
      <c r="I32" s="36"/>
      <c r="J32" s="36"/>
      <c r="K32" s="36"/>
      <c r="L32" s="36"/>
      <c r="M32" s="37">
        <v>20</v>
      </c>
      <c r="N32" s="37"/>
      <c r="O32" s="37"/>
      <c r="P32" s="37"/>
      <c r="Q32" s="37">
        <v>56.93</v>
      </c>
      <c r="R32" s="37"/>
      <c r="S32" s="37"/>
      <c r="T32" s="37"/>
      <c r="U32" s="37">
        <v>20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146.93</v>
      </c>
    </row>
    <row r="33" spans="1:34" s="47" customFormat="1" x14ac:dyDescent="0.25">
      <c r="A33" s="46" t="s">
        <v>35</v>
      </c>
      <c r="B33" s="22">
        <f>B32*$B$8</f>
        <v>132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88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88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250.49200000000002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88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646.49199999999996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20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20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56.93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20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146.93</v>
      </c>
    </row>
    <row r="39" spans="1:34" s="47" customFormat="1" x14ac:dyDescent="0.25">
      <c r="A39" s="48" t="s">
        <v>42</v>
      </c>
      <c r="B39" s="19">
        <f>+B33+B35+B37</f>
        <v>132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88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88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250.49200000000002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88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646.49199999999996</v>
      </c>
    </row>
    <row r="40" spans="1:34" x14ac:dyDescent="0.25">
      <c r="A40" s="13" t="s">
        <v>43</v>
      </c>
      <c r="B40" s="36">
        <v>23.56</v>
      </c>
      <c r="C40" s="36">
        <v>99.24</v>
      </c>
      <c r="D40" s="36"/>
      <c r="E40" s="36"/>
      <c r="F40" s="36"/>
      <c r="G40" s="36"/>
      <c r="H40" s="36"/>
      <c r="I40" s="36"/>
      <c r="J40" s="36">
        <v>26.36</v>
      </c>
      <c r="K40" s="36"/>
      <c r="L40" s="36"/>
      <c r="M40" s="36"/>
      <c r="N40" s="36">
        <v>190.48</v>
      </c>
      <c r="O40" s="36"/>
      <c r="P40" s="36"/>
      <c r="Q40" s="36">
        <v>32.96</v>
      </c>
      <c r="R40" s="36"/>
      <c r="S40" s="36"/>
      <c r="T40" s="36"/>
      <c r="U40" s="36">
        <v>12.23</v>
      </c>
      <c r="V40" s="36">
        <v>15.83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400.65999999999997</v>
      </c>
    </row>
    <row r="41" spans="1:34" s="47" customFormat="1" x14ac:dyDescent="0.25">
      <c r="A41" s="46" t="s">
        <v>44</v>
      </c>
      <c r="B41" s="22">
        <f>B40*$B$8</f>
        <v>103.664</v>
      </c>
      <c r="C41" s="22">
        <f t="shared" ref="C41:L41" si="45">C40*$B$8</f>
        <v>436.65600000000001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115.98400000000001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838.11199999999997</v>
      </c>
      <c r="O41" s="22">
        <f t="shared" si="46"/>
        <v>0</v>
      </c>
      <c r="P41" s="22">
        <f t="shared" si="46"/>
        <v>0</v>
      </c>
      <c r="Q41" s="22">
        <f t="shared" si="46"/>
        <v>145.02400000000003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53.812000000000005</v>
      </c>
      <c r="V41" s="22">
        <f t="shared" si="47"/>
        <v>69.652000000000001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1762.9040000000002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23.56</v>
      </c>
      <c r="C46" s="20">
        <f t="shared" ref="C46:L46" si="54">+C40+C42+C44</f>
        <v>99.24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26.36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190.48</v>
      </c>
      <c r="O46" s="20">
        <f t="shared" si="55"/>
        <v>0</v>
      </c>
      <c r="P46" s="20">
        <f t="shared" si="55"/>
        <v>0</v>
      </c>
      <c r="Q46" s="20">
        <f t="shared" si="55"/>
        <v>32.96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12.23</v>
      </c>
      <c r="V46" s="20">
        <f t="shared" si="56"/>
        <v>15.83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400.65999999999997</v>
      </c>
    </row>
    <row r="47" spans="1:34" s="47" customFormat="1" x14ac:dyDescent="0.25">
      <c r="A47" s="48" t="s">
        <v>48</v>
      </c>
      <c r="B47" s="19">
        <f>+B41+B43+B45</f>
        <v>103.664</v>
      </c>
      <c r="C47" s="19">
        <f t="shared" ref="C47:L47" si="57">+C41+C43+C45</f>
        <v>436.65600000000001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115.98400000000001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838.11199999999997</v>
      </c>
      <c r="O47" s="19">
        <f t="shared" si="58"/>
        <v>0</v>
      </c>
      <c r="P47" s="19">
        <f t="shared" si="58"/>
        <v>0</v>
      </c>
      <c r="Q47" s="19">
        <f t="shared" si="58"/>
        <v>145.02400000000003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53.812000000000005</v>
      </c>
      <c r="V47" s="19">
        <f t="shared" si="59"/>
        <v>69.652000000000001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1762.9040000000002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632.89</v>
      </c>
      <c r="C49" s="44">
        <v>1051.46</v>
      </c>
      <c r="D49" s="44">
        <v>525.25</v>
      </c>
      <c r="E49" s="44">
        <v>1195.9100000000001</v>
      </c>
      <c r="F49" s="44">
        <v>1519.82</v>
      </c>
      <c r="G49" s="44">
        <v>671.79</v>
      </c>
      <c r="H49" s="44">
        <v>1952.28</v>
      </c>
      <c r="I49" s="44">
        <v>1303.02</v>
      </c>
      <c r="J49" s="44">
        <v>847.96</v>
      </c>
      <c r="K49" s="44">
        <v>1894.23</v>
      </c>
      <c r="L49" s="44">
        <v>1214.5999999999999</v>
      </c>
      <c r="M49" s="45">
        <v>1013.3</v>
      </c>
      <c r="N49" s="45">
        <v>142.46</v>
      </c>
      <c r="O49" s="45">
        <v>1245.6400000000001</v>
      </c>
      <c r="P49" s="45">
        <v>388.91</v>
      </c>
      <c r="Q49" s="45">
        <v>853.44</v>
      </c>
      <c r="R49" s="45">
        <v>394.27</v>
      </c>
      <c r="S49" s="45">
        <v>336.74</v>
      </c>
      <c r="T49" s="45"/>
      <c r="U49" s="45">
        <v>191.15</v>
      </c>
      <c r="V49" s="45">
        <v>568.5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17943.620000000003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>
        <v>764.94</v>
      </c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764.94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567.65</v>
      </c>
      <c r="C53" s="44">
        <v>796.37</v>
      </c>
      <c r="D53" s="44">
        <v>378.13</v>
      </c>
      <c r="E53" s="44">
        <v>539.85</v>
      </c>
      <c r="F53" s="44">
        <v>1175.95</v>
      </c>
      <c r="G53" s="44">
        <v>408.08</v>
      </c>
      <c r="H53" s="44"/>
      <c r="I53" s="44"/>
      <c r="J53" s="44"/>
      <c r="K53" s="44"/>
      <c r="L53" s="44">
        <v>324.01</v>
      </c>
      <c r="M53" s="45">
        <v>689.83</v>
      </c>
      <c r="N53" s="45">
        <v>62</v>
      </c>
      <c r="O53" s="45">
        <v>295.86</v>
      </c>
      <c r="P53" s="45"/>
      <c r="Q53" s="45"/>
      <c r="R53" s="45"/>
      <c r="S53" s="45"/>
      <c r="T53" s="45">
        <v>129.97</v>
      </c>
      <c r="U53" s="45"/>
      <c r="V53" s="45">
        <v>85.05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5452.75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181.33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>
        <v>96.8</v>
      </c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278.13</v>
      </c>
    </row>
    <row r="55" spans="1:34" x14ac:dyDescent="0.25">
      <c r="A55" s="17" t="s">
        <v>52</v>
      </c>
      <c r="B55" s="44">
        <v>82.4</v>
      </c>
      <c r="C55" s="44">
        <v>359.99</v>
      </c>
      <c r="D55" s="44"/>
      <c r="E55" s="44">
        <v>247.74</v>
      </c>
      <c r="F55" s="44"/>
      <c r="G55" s="44"/>
      <c r="H55" s="44"/>
      <c r="I55" s="44">
        <v>228.27</v>
      </c>
      <c r="J55" s="44">
        <v>94.27</v>
      </c>
      <c r="K55" s="44">
        <v>60.77</v>
      </c>
      <c r="L55" s="44"/>
      <c r="M55" s="45">
        <v>587.67999999999995</v>
      </c>
      <c r="N55" s="45">
        <v>121</v>
      </c>
      <c r="O55" s="45">
        <v>13.27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1795.3899999999999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>
        <v>7.96</v>
      </c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7.96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>
        <v>103.8</v>
      </c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103.8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2156.6040000000003</v>
      </c>
      <c r="C64" s="53">
        <f t="shared" ref="C64:AG64" si="61">+C15+C23+C31+C39+C47+C48+C49+C50+C51+C52+C53+C54+C55+C56+C57+C58+C59+C60+C61+C62+C63</f>
        <v>4584.8760000000002</v>
      </c>
      <c r="D64" s="53">
        <f t="shared" si="61"/>
        <v>1880.88</v>
      </c>
      <c r="E64" s="53">
        <f t="shared" si="61"/>
        <v>4313.5</v>
      </c>
      <c r="F64" s="53">
        <f t="shared" si="61"/>
        <v>4882.67</v>
      </c>
      <c r="G64" s="53">
        <f t="shared" si="61"/>
        <v>2727.17</v>
      </c>
      <c r="H64" s="53">
        <f t="shared" si="61"/>
        <v>4980.41</v>
      </c>
      <c r="I64" s="53">
        <f t="shared" si="61"/>
        <v>3286.89</v>
      </c>
      <c r="J64" s="53">
        <f t="shared" si="61"/>
        <v>2785.4140000000002</v>
      </c>
      <c r="K64" s="53">
        <f t="shared" si="61"/>
        <v>3989.9</v>
      </c>
      <c r="L64" s="53">
        <f t="shared" si="61"/>
        <v>3575.8100000000004</v>
      </c>
      <c r="M64" s="53">
        <f t="shared" si="61"/>
        <v>4594.8100000000004</v>
      </c>
      <c r="N64" s="53">
        <f t="shared" si="61"/>
        <v>1500.672</v>
      </c>
      <c r="O64" s="53">
        <f t="shared" si="61"/>
        <v>4060.17</v>
      </c>
      <c r="P64" s="53">
        <f t="shared" si="61"/>
        <v>1880.5100000000002</v>
      </c>
      <c r="Q64" s="53">
        <f t="shared" si="61"/>
        <v>2650.7560000000003</v>
      </c>
      <c r="R64" s="53">
        <f t="shared" si="61"/>
        <v>932.77</v>
      </c>
      <c r="S64" s="53">
        <f t="shared" si="61"/>
        <v>768.04000000000008</v>
      </c>
      <c r="T64" s="53">
        <f t="shared" si="61"/>
        <v>1559.3700000000001</v>
      </c>
      <c r="U64" s="53">
        <f t="shared" si="61"/>
        <v>588.16200000000003</v>
      </c>
      <c r="V64" s="53">
        <f t="shared" si="61"/>
        <v>2720.8020000000006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60420.185999999994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3 D</v>
      </c>
      <c r="E66" s="55" t="str">
        <f t="shared" si="62"/>
        <v>CAJA 3 N</v>
      </c>
      <c r="F66" s="55" t="str">
        <f t="shared" si="62"/>
        <v>CAJA 4 D</v>
      </c>
      <c r="G66" s="55" t="str">
        <f t="shared" si="62"/>
        <v>CAJA 4 N</v>
      </c>
      <c r="H66" s="55" t="str">
        <f t="shared" si="62"/>
        <v>CAJA 5 D</v>
      </c>
      <c r="I66" s="55" t="str">
        <f t="shared" si="62"/>
        <v>CAJA 5 N</v>
      </c>
      <c r="J66" s="55" t="str">
        <f t="shared" si="62"/>
        <v>CAJA 6 D</v>
      </c>
      <c r="K66" s="55" t="str">
        <f t="shared" si="62"/>
        <v>CAJA 6 N</v>
      </c>
      <c r="L66" s="55" t="str">
        <f t="shared" si="62"/>
        <v>CAJA 7 D</v>
      </c>
      <c r="M66" s="55" t="str">
        <f t="shared" si="62"/>
        <v>CAJA 7 N</v>
      </c>
      <c r="N66" s="55" t="str">
        <f t="shared" si="62"/>
        <v>CAJA 8 D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D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D</v>
      </c>
      <c r="U66" s="55" t="str">
        <f t="shared" si="62"/>
        <v>CAJA 15 D</v>
      </c>
      <c r="V66" s="55" t="str">
        <f t="shared" si="62"/>
        <v>CAJA 15 N</v>
      </c>
      <c r="W66" s="55" t="str">
        <f t="shared" si="62"/>
        <v>CAJA 15 N</v>
      </c>
      <c r="X66" s="55" t="str">
        <f t="shared" si="62"/>
        <v>CAJA 15 D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2156.19</v>
      </c>
      <c r="C67" s="57">
        <f t="shared" ref="C67:L67" si="63">C12</f>
        <v>4547.25</v>
      </c>
      <c r="D67" s="57">
        <f t="shared" si="63"/>
        <v>1879.24</v>
      </c>
      <c r="E67" s="57">
        <f t="shared" si="63"/>
        <v>4310.3500000000004</v>
      </c>
      <c r="F67" s="57">
        <f t="shared" si="63"/>
        <v>4881.49</v>
      </c>
      <c r="G67" s="57">
        <f t="shared" si="63"/>
        <v>2725.66</v>
      </c>
      <c r="H67" s="57">
        <f t="shared" si="63"/>
        <v>4880.0200000000004</v>
      </c>
      <c r="I67" s="57">
        <f t="shared" si="63"/>
        <v>3291.26</v>
      </c>
      <c r="J67" s="57">
        <f t="shared" si="63"/>
        <v>2784.53</v>
      </c>
      <c r="K67" s="57">
        <f t="shared" si="63"/>
        <v>3986.21</v>
      </c>
      <c r="L67" s="57">
        <f t="shared" si="63"/>
        <v>3567.24</v>
      </c>
      <c r="M67" s="57">
        <f t="shared" ref="M67:AG67" si="64">M12</f>
        <v>4611.71</v>
      </c>
      <c r="N67" s="57">
        <f t="shared" si="64"/>
        <v>1500.22</v>
      </c>
      <c r="O67" s="57">
        <f t="shared" si="64"/>
        <v>4049.88</v>
      </c>
      <c r="P67" s="57">
        <f t="shared" si="64"/>
        <v>1810.64</v>
      </c>
      <c r="Q67" s="57">
        <f t="shared" si="64"/>
        <v>2592.6999999999998</v>
      </c>
      <c r="R67" s="57">
        <f t="shared" si="64"/>
        <v>932.87</v>
      </c>
      <c r="S67" s="57">
        <f t="shared" si="64"/>
        <v>766.38</v>
      </c>
      <c r="T67" s="57">
        <f t="shared" si="64"/>
        <v>1551.58</v>
      </c>
      <c r="U67" s="57">
        <f t="shared" si="64"/>
        <v>587.21</v>
      </c>
      <c r="V67" s="57">
        <f t="shared" si="64"/>
        <v>2705.08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60117.709999999992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2156.19</v>
      </c>
      <c r="C69" s="59">
        <f t="shared" ref="C69:L69" si="67">+C67+C68</f>
        <v>4547.25</v>
      </c>
      <c r="D69" s="59">
        <f t="shared" si="67"/>
        <v>1879.24</v>
      </c>
      <c r="E69" s="59">
        <f t="shared" si="67"/>
        <v>4310.3500000000004</v>
      </c>
      <c r="F69" s="59">
        <f t="shared" si="67"/>
        <v>4881.49</v>
      </c>
      <c r="G69" s="59">
        <f t="shared" si="67"/>
        <v>2725.66</v>
      </c>
      <c r="H69" s="59">
        <f t="shared" si="67"/>
        <v>4880.0200000000004</v>
      </c>
      <c r="I69" s="59">
        <f t="shared" si="67"/>
        <v>3291.26</v>
      </c>
      <c r="J69" s="59">
        <f t="shared" si="67"/>
        <v>2784.53</v>
      </c>
      <c r="K69" s="59">
        <f t="shared" si="67"/>
        <v>3986.21</v>
      </c>
      <c r="L69" s="59">
        <f t="shared" si="67"/>
        <v>3567.24</v>
      </c>
      <c r="M69" s="59">
        <f t="shared" ref="M69:AG69" si="68">+M67+M68</f>
        <v>4611.71</v>
      </c>
      <c r="N69" s="59">
        <f t="shared" si="68"/>
        <v>1500.22</v>
      </c>
      <c r="O69" s="59">
        <f t="shared" si="68"/>
        <v>4049.88</v>
      </c>
      <c r="P69" s="59">
        <f t="shared" si="68"/>
        <v>1810.64</v>
      </c>
      <c r="Q69" s="59">
        <f t="shared" si="68"/>
        <v>2592.6999999999998</v>
      </c>
      <c r="R69" s="59">
        <f t="shared" si="68"/>
        <v>932.87</v>
      </c>
      <c r="S69" s="59">
        <f t="shared" si="68"/>
        <v>766.38</v>
      </c>
      <c r="T69" s="59">
        <f t="shared" si="68"/>
        <v>1551.58</v>
      </c>
      <c r="U69" s="59">
        <f t="shared" si="68"/>
        <v>587.21</v>
      </c>
      <c r="V69" s="59">
        <f t="shared" si="68"/>
        <v>2705.08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60117.709999999992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0.41400000000021464</v>
      </c>
      <c r="C70" s="57">
        <f t="shared" si="69"/>
        <v>37.626000000000204</v>
      </c>
      <c r="D70" s="57">
        <f t="shared" si="69"/>
        <v>1.6400000000001</v>
      </c>
      <c r="E70" s="57">
        <f t="shared" si="69"/>
        <v>3.1499999999996362</v>
      </c>
      <c r="F70" s="57">
        <f t="shared" si="69"/>
        <v>1.180000000000291</v>
      </c>
      <c r="G70" s="57">
        <f t="shared" si="69"/>
        <v>1.5100000000002183</v>
      </c>
      <c r="H70" s="57">
        <f t="shared" si="69"/>
        <v>100.38999999999942</v>
      </c>
      <c r="I70" s="57">
        <f t="shared" si="69"/>
        <v>-4.3700000000003456</v>
      </c>
      <c r="J70" s="57">
        <f t="shared" si="69"/>
        <v>0.88400000000001455</v>
      </c>
      <c r="K70" s="57">
        <f t="shared" si="69"/>
        <v>3.6900000000000546</v>
      </c>
      <c r="L70" s="57">
        <f t="shared" si="69"/>
        <v>8.5700000000006185</v>
      </c>
      <c r="M70" s="57">
        <f t="shared" ref="M70:AG70" si="70">+M64-M69</f>
        <v>-16.899999999999636</v>
      </c>
      <c r="N70" s="57">
        <f t="shared" si="70"/>
        <v>0.45199999999999818</v>
      </c>
      <c r="O70" s="57">
        <f t="shared" si="70"/>
        <v>10.289999999999964</v>
      </c>
      <c r="P70" s="57">
        <f t="shared" si="70"/>
        <v>69.870000000000118</v>
      </c>
      <c r="Q70" s="57">
        <f t="shared" si="70"/>
        <v>58.056000000000495</v>
      </c>
      <c r="R70" s="57">
        <f t="shared" si="70"/>
        <v>-0.10000000000002274</v>
      </c>
      <c r="S70" s="57">
        <f t="shared" si="70"/>
        <v>1.6600000000000819</v>
      </c>
      <c r="T70" s="57">
        <f t="shared" si="70"/>
        <v>7.790000000000191</v>
      </c>
      <c r="U70" s="57">
        <f t="shared" si="70"/>
        <v>0.95199999999999818</v>
      </c>
      <c r="V70" s="57">
        <f t="shared" si="70"/>
        <v>15.722000000000662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302.47600000000227</v>
      </c>
    </row>
    <row r="71" spans="1:34" ht="101.25" customHeight="1" x14ac:dyDescent="0.25">
      <c r="A71" s="77" t="s">
        <v>96</v>
      </c>
      <c r="B71" s="14"/>
      <c r="C71" s="14" t="s">
        <v>135</v>
      </c>
      <c r="D71" s="14" t="s">
        <v>136</v>
      </c>
      <c r="E71" s="14"/>
      <c r="F71" s="14"/>
      <c r="G71" s="14" t="s">
        <v>137</v>
      </c>
      <c r="H71" s="14" t="s">
        <v>138</v>
      </c>
      <c r="I71" s="14"/>
      <c r="J71" s="14"/>
      <c r="K71" s="14"/>
      <c r="L71" s="14" t="s">
        <v>139</v>
      </c>
      <c r="M71" s="29" t="s">
        <v>140</v>
      </c>
      <c r="N71" s="29"/>
      <c r="O71" s="29" t="s">
        <v>141</v>
      </c>
      <c r="P71" s="29" t="s">
        <v>142</v>
      </c>
      <c r="Q71" s="29" t="s">
        <v>143</v>
      </c>
      <c r="R71" s="29"/>
      <c r="S71" s="29"/>
      <c r="T71" s="29"/>
      <c r="U71" s="29" t="s">
        <v>144</v>
      </c>
      <c r="V71" s="29" t="s">
        <v>145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50" sqref="AH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62</v>
      </c>
      <c r="I11" s="5" t="s">
        <v>63</v>
      </c>
      <c r="J11" s="5" t="s">
        <v>64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1841.53</v>
      </c>
      <c r="C12" s="26">
        <v>2242.69</v>
      </c>
      <c r="D12" s="26">
        <v>2401.42</v>
      </c>
      <c r="E12" s="26">
        <v>2632.12</v>
      </c>
      <c r="F12" s="26">
        <v>1651.56</v>
      </c>
      <c r="G12" s="26">
        <v>2353.48</v>
      </c>
      <c r="H12" s="26">
        <v>2899.7</v>
      </c>
      <c r="I12" s="26">
        <v>2663.49</v>
      </c>
      <c r="J12" s="26">
        <v>2193.0500000000002</v>
      </c>
      <c r="K12" s="26">
        <v>791.72</v>
      </c>
      <c r="L12" s="26">
        <v>2603.4899999999998</v>
      </c>
      <c r="M12" s="26">
        <v>1785.47</v>
      </c>
      <c r="N12" s="26">
        <v>1681.98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27741.7</v>
      </c>
      <c r="AI12" s="26">
        <v>27728.85</v>
      </c>
      <c r="AJ12" s="69">
        <f>+AI12-AH12</f>
        <v>-12.850000000002183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>
        <v>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22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22</v>
      </c>
      <c r="AI14" s="26"/>
      <c r="AJ14" s="69">
        <f>+AI14-AH14</f>
        <v>-22</v>
      </c>
    </row>
    <row r="15" spans="1:36" x14ac:dyDescent="0.25">
      <c r="A15" s="13" t="s">
        <v>0</v>
      </c>
      <c r="B15" s="23">
        <v>44</v>
      </c>
      <c r="C15" s="23">
        <v>166.9</v>
      </c>
      <c r="D15" s="23">
        <v>18</v>
      </c>
      <c r="E15" s="23">
        <v>0</v>
      </c>
      <c r="F15" s="23">
        <v>7</v>
      </c>
      <c r="G15" s="23">
        <v>20.6</v>
      </c>
      <c r="H15" s="23">
        <v>3.5</v>
      </c>
      <c r="I15" s="23">
        <v>14.5</v>
      </c>
      <c r="J15" s="23"/>
      <c r="K15" s="23"/>
      <c r="L15" s="23">
        <v>38.700000000000003</v>
      </c>
      <c r="M15" s="23">
        <v>54.5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367.7</v>
      </c>
    </row>
    <row r="16" spans="1:36" s="32" customFormat="1" x14ac:dyDescent="0.25">
      <c r="A16" s="30" t="s">
        <v>20</v>
      </c>
      <c r="B16" s="31">
        <v>164</v>
      </c>
      <c r="C16" s="31">
        <v>237</v>
      </c>
      <c r="D16" s="31">
        <v>249</v>
      </c>
      <c r="E16" s="31">
        <v>329</v>
      </c>
      <c r="F16" s="31">
        <v>185</v>
      </c>
      <c r="G16" s="31">
        <v>316</v>
      </c>
      <c r="H16" s="31">
        <v>386</v>
      </c>
      <c r="I16" s="31">
        <v>292</v>
      </c>
      <c r="J16" s="31">
        <v>265</v>
      </c>
      <c r="K16" s="31">
        <v>85</v>
      </c>
      <c r="L16" s="31">
        <v>387</v>
      </c>
      <c r="M16" s="31">
        <v>166</v>
      </c>
      <c r="N16" s="31">
        <v>173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3234</v>
      </c>
      <c r="AJ16" s="70"/>
    </row>
    <row r="17" spans="1:36" s="47" customFormat="1" x14ac:dyDescent="0.25">
      <c r="A17" s="46" t="s">
        <v>27</v>
      </c>
      <c r="B17" s="22">
        <f>B16*$B$8</f>
        <v>721.6</v>
      </c>
      <c r="C17" s="22">
        <f>C16*$B$8</f>
        <v>1042.8000000000002</v>
      </c>
      <c r="D17" s="22">
        <f t="shared" ref="D17:AG17" si="2">D16*$B$8</f>
        <v>1095.6000000000001</v>
      </c>
      <c r="E17" s="22">
        <f t="shared" si="2"/>
        <v>1447.6000000000001</v>
      </c>
      <c r="F17" s="22">
        <f t="shared" si="2"/>
        <v>814.00000000000011</v>
      </c>
      <c r="G17" s="22">
        <f t="shared" si="2"/>
        <v>1390.4</v>
      </c>
      <c r="H17" s="22">
        <f t="shared" si="2"/>
        <v>1698.4</v>
      </c>
      <c r="I17" s="22">
        <f t="shared" si="2"/>
        <v>1284.8000000000002</v>
      </c>
      <c r="J17" s="22">
        <f t="shared" si="2"/>
        <v>1166</v>
      </c>
      <c r="K17" s="22">
        <f t="shared" si="2"/>
        <v>374.00000000000006</v>
      </c>
      <c r="L17" s="22">
        <f t="shared" si="2"/>
        <v>1702.8000000000002</v>
      </c>
      <c r="M17" s="22">
        <f t="shared" si="2"/>
        <v>730.40000000000009</v>
      </c>
      <c r="N17" s="22">
        <f t="shared" si="2"/>
        <v>761.2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14229.6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164</v>
      </c>
      <c r="C22" s="20">
        <f t="shared" ref="C22:AG23" si="5">+C16+C18+C20</f>
        <v>237</v>
      </c>
      <c r="D22" s="20">
        <f t="shared" si="5"/>
        <v>249</v>
      </c>
      <c r="E22" s="20">
        <f t="shared" si="5"/>
        <v>329</v>
      </c>
      <c r="F22" s="20">
        <f t="shared" si="5"/>
        <v>185</v>
      </c>
      <c r="G22" s="20">
        <f t="shared" si="5"/>
        <v>316</v>
      </c>
      <c r="H22" s="20">
        <f t="shared" si="5"/>
        <v>386</v>
      </c>
      <c r="I22" s="20">
        <f t="shared" si="5"/>
        <v>292</v>
      </c>
      <c r="J22" s="20">
        <f t="shared" si="5"/>
        <v>265</v>
      </c>
      <c r="K22" s="20">
        <f t="shared" si="5"/>
        <v>85</v>
      </c>
      <c r="L22" s="20">
        <f t="shared" si="5"/>
        <v>387</v>
      </c>
      <c r="M22" s="20">
        <f t="shared" si="5"/>
        <v>166</v>
      </c>
      <c r="N22" s="20">
        <f t="shared" si="5"/>
        <v>173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3234</v>
      </c>
    </row>
    <row r="23" spans="1:36" s="47" customFormat="1" x14ac:dyDescent="0.25">
      <c r="A23" s="48" t="s">
        <v>26</v>
      </c>
      <c r="B23" s="19">
        <f>+B17+B19+B21</f>
        <v>721.6</v>
      </c>
      <c r="C23" s="19">
        <f t="shared" si="5"/>
        <v>1042.8000000000002</v>
      </c>
      <c r="D23" s="19">
        <f t="shared" si="5"/>
        <v>1095.6000000000001</v>
      </c>
      <c r="E23" s="19">
        <f t="shared" si="5"/>
        <v>1447.6000000000001</v>
      </c>
      <c r="F23" s="19">
        <f t="shared" si="5"/>
        <v>814.00000000000011</v>
      </c>
      <c r="G23" s="19">
        <f t="shared" si="5"/>
        <v>1390.4</v>
      </c>
      <c r="H23" s="19">
        <f t="shared" si="5"/>
        <v>1698.4</v>
      </c>
      <c r="I23" s="19">
        <f t="shared" si="5"/>
        <v>1284.8000000000002</v>
      </c>
      <c r="J23" s="19">
        <f t="shared" si="5"/>
        <v>1166</v>
      </c>
      <c r="K23" s="19">
        <f t="shared" si="5"/>
        <v>374.00000000000006</v>
      </c>
      <c r="L23" s="19">
        <f t="shared" si="5"/>
        <v>1702.8000000000002</v>
      </c>
      <c r="M23" s="19">
        <f t="shared" si="5"/>
        <v>730.40000000000009</v>
      </c>
      <c r="N23" s="19">
        <f t="shared" si="5"/>
        <v>761.2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14229.6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16.53</v>
      </c>
      <c r="D40" s="36"/>
      <c r="E40" s="36"/>
      <c r="F40" s="36"/>
      <c r="G40" s="36"/>
      <c r="H40" s="36"/>
      <c r="I40" s="36">
        <v>38.229999999999997</v>
      </c>
      <c r="J40" s="36"/>
      <c r="K40" s="36">
        <v>2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56.76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72.732000000000014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168.21199999999999</v>
      </c>
      <c r="J41" s="22">
        <f t="shared" si="16"/>
        <v>0</v>
      </c>
      <c r="K41" s="22">
        <f t="shared" si="16"/>
        <v>8.8000000000000007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249.74400000000003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16.53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38.229999999999997</v>
      </c>
      <c r="J46" s="20">
        <f t="shared" si="19"/>
        <v>0</v>
      </c>
      <c r="K46" s="20">
        <f t="shared" si="19"/>
        <v>2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56.76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72.732000000000014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168.21199999999999</v>
      </c>
      <c r="J47" s="19">
        <f t="shared" si="19"/>
        <v>0</v>
      </c>
      <c r="K47" s="19">
        <f t="shared" si="19"/>
        <v>8.8000000000000007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249.74400000000003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625.58000000000004</v>
      </c>
      <c r="C49" s="44">
        <v>492.09</v>
      </c>
      <c r="D49" s="44">
        <v>773.99</v>
      </c>
      <c r="E49" s="44">
        <v>80.67</v>
      </c>
      <c r="F49" s="44">
        <v>81.06</v>
      </c>
      <c r="G49" s="44">
        <v>83.99</v>
      </c>
      <c r="H49" s="44">
        <v>0</v>
      </c>
      <c r="I49" s="44">
        <v>838.21</v>
      </c>
      <c r="J49" s="44">
        <v>277.82</v>
      </c>
      <c r="K49" s="44">
        <v>395.97</v>
      </c>
      <c r="L49" s="44">
        <v>802.57</v>
      </c>
      <c r="M49" s="45">
        <v>533.72</v>
      </c>
      <c r="N49" s="45">
        <v>482.56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5468.2300000000005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124.3</v>
      </c>
      <c r="D52" s="44">
        <v>231.71</v>
      </c>
      <c r="E52" s="44">
        <v>661.73</v>
      </c>
      <c r="F52" s="44">
        <v>561.52</v>
      </c>
      <c r="G52" s="44">
        <v>694.7</v>
      </c>
      <c r="H52" s="44">
        <v>1156.22</v>
      </c>
      <c r="I52" s="44"/>
      <c r="J52" s="44">
        <v>313.08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3743.26</v>
      </c>
    </row>
    <row r="53" spans="1:34" x14ac:dyDescent="0.25">
      <c r="A53" s="17" t="s">
        <v>18</v>
      </c>
      <c r="B53" s="44">
        <v>450.77</v>
      </c>
      <c r="C53" s="44">
        <v>332.19</v>
      </c>
      <c r="D53" s="44">
        <v>258.52999999999997</v>
      </c>
      <c r="E53" s="44">
        <v>484.27</v>
      </c>
      <c r="F53" s="44">
        <v>98.63</v>
      </c>
      <c r="G53" s="44">
        <v>164.93</v>
      </c>
      <c r="H53" s="44">
        <v>0</v>
      </c>
      <c r="I53" s="44">
        <v>308.39999999999998</v>
      </c>
      <c r="J53" s="44">
        <v>330.33</v>
      </c>
      <c r="K53" s="44"/>
      <c r="L53" s="44"/>
      <c r="M53" s="45">
        <v>466.57</v>
      </c>
      <c r="N53" s="45">
        <v>522.51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3417.13</v>
      </c>
    </row>
    <row r="54" spans="1:34" x14ac:dyDescent="0.25">
      <c r="A54" s="17" t="s">
        <v>114</v>
      </c>
      <c r="B54" s="44">
        <v>2.36</v>
      </c>
      <c r="C54" s="44"/>
      <c r="D54" s="44"/>
      <c r="E54" s="44"/>
      <c r="F54" s="44"/>
      <c r="G54" s="44"/>
      <c r="H54" s="44"/>
      <c r="I54" s="44"/>
      <c r="J54" s="44"/>
      <c r="K54" s="44">
        <v>42.18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44.54</v>
      </c>
    </row>
    <row r="55" spans="1:34" x14ac:dyDescent="0.25">
      <c r="A55" s="17" t="s">
        <v>52</v>
      </c>
      <c r="B55" s="44">
        <v>23.75</v>
      </c>
      <c r="C55" s="44">
        <v>13.31</v>
      </c>
      <c r="D55" s="44">
        <v>28.08</v>
      </c>
      <c r="E55" s="44">
        <v>0</v>
      </c>
      <c r="F55" s="44"/>
      <c r="G55" s="44"/>
      <c r="H55" s="44">
        <v>23.07</v>
      </c>
      <c r="I55" s="44">
        <v>53.73</v>
      </c>
      <c r="J55" s="44">
        <v>114.24</v>
      </c>
      <c r="K55" s="44"/>
      <c r="L55" s="44">
        <v>64.5</v>
      </c>
      <c r="M55" s="45"/>
      <c r="N55" s="45">
        <v>23.35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344.03000000000003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49.96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49.96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>
        <v>103.8</v>
      </c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103.8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1868.06</v>
      </c>
      <c r="C64" s="53">
        <f t="shared" ref="C64:AG64" si="21">+C15+C23+C31+C39+C47+C48+C49+C50+C51+C52+C53+C54+C55+C56+C57+C58+C59+C60+C61+C62+C63</f>
        <v>2244.3220000000001</v>
      </c>
      <c r="D64" s="53">
        <f t="shared" si="21"/>
        <v>2405.91</v>
      </c>
      <c r="E64" s="53">
        <f t="shared" si="21"/>
        <v>2674.27</v>
      </c>
      <c r="F64" s="53">
        <f t="shared" si="21"/>
        <v>1666.01</v>
      </c>
      <c r="G64" s="53">
        <f t="shared" si="21"/>
        <v>2354.62</v>
      </c>
      <c r="H64" s="53">
        <f t="shared" si="21"/>
        <v>2931.15</v>
      </c>
      <c r="I64" s="53">
        <f t="shared" si="21"/>
        <v>2667.8520000000003</v>
      </c>
      <c r="J64" s="53">
        <f t="shared" si="21"/>
        <v>2201.4699999999998</v>
      </c>
      <c r="K64" s="53">
        <f t="shared" si="21"/>
        <v>820.95</v>
      </c>
      <c r="L64" s="53">
        <f t="shared" si="21"/>
        <v>2608.5700000000002</v>
      </c>
      <c r="M64" s="53">
        <f t="shared" si="21"/>
        <v>1785.19</v>
      </c>
      <c r="N64" s="53">
        <f t="shared" si="21"/>
        <v>1789.62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28017.993999999999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N</v>
      </c>
      <c r="I66" s="55" t="str">
        <f t="shared" si="22"/>
        <v>CAJA 6 D</v>
      </c>
      <c r="J66" s="55" t="str">
        <f t="shared" si="22"/>
        <v>CAJA 6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1841.53</v>
      </c>
      <c r="C67" s="57">
        <f t="shared" ref="C67:L67" si="23">C12</f>
        <v>2242.69</v>
      </c>
      <c r="D67" s="57">
        <f t="shared" si="23"/>
        <v>2401.42</v>
      </c>
      <c r="E67" s="57">
        <f t="shared" si="23"/>
        <v>2632.12</v>
      </c>
      <c r="F67" s="57">
        <f t="shared" si="23"/>
        <v>1651.56</v>
      </c>
      <c r="G67" s="57">
        <f t="shared" si="23"/>
        <v>2353.48</v>
      </c>
      <c r="H67" s="57">
        <f t="shared" si="23"/>
        <v>2899.7</v>
      </c>
      <c r="I67" s="57">
        <f t="shared" si="23"/>
        <v>2663.49</v>
      </c>
      <c r="J67" s="57">
        <f t="shared" si="23"/>
        <v>2193.0500000000002</v>
      </c>
      <c r="K67" s="57">
        <f t="shared" si="23"/>
        <v>791.72</v>
      </c>
      <c r="L67" s="57">
        <f t="shared" si="23"/>
        <v>2603.4899999999998</v>
      </c>
      <c r="M67" s="57">
        <f t="shared" si="22"/>
        <v>1785.47</v>
      </c>
      <c r="N67" s="57">
        <f t="shared" si="22"/>
        <v>1681.98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27741.7</v>
      </c>
    </row>
    <row r="68" spans="1:34" s="47" customFormat="1" x14ac:dyDescent="0.25">
      <c r="A68" s="58" t="s">
        <v>93</v>
      </c>
      <c r="B68" s="59">
        <f t="shared" ref="B68:AG68" si="24">+B13+B14</f>
        <v>22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22</v>
      </c>
    </row>
    <row r="69" spans="1:34" s="47" customFormat="1" x14ac:dyDescent="0.25">
      <c r="A69" s="58" t="s">
        <v>94</v>
      </c>
      <c r="B69" s="59">
        <f>+B67+B68</f>
        <v>1863.53</v>
      </c>
      <c r="C69" s="59">
        <f t="shared" ref="C69:AG69" si="25">+C67+C68</f>
        <v>2242.69</v>
      </c>
      <c r="D69" s="59">
        <f t="shared" si="25"/>
        <v>2401.42</v>
      </c>
      <c r="E69" s="59">
        <f t="shared" si="25"/>
        <v>2632.12</v>
      </c>
      <c r="F69" s="59">
        <f t="shared" si="25"/>
        <v>1651.56</v>
      </c>
      <c r="G69" s="59">
        <f t="shared" si="25"/>
        <v>2353.48</v>
      </c>
      <c r="H69" s="59">
        <f t="shared" si="25"/>
        <v>2899.7</v>
      </c>
      <c r="I69" s="59">
        <f t="shared" si="25"/>
        <v>2663.49</v>
      </c>
      <c r="J69" s="59">
        <f t="shared" si="25"/>
        <v>2193.0500000000002</v>
      </c>
      <c r="K69" s="59">
        <f t="shared" si="25"/>
        <v>791.72</v>
      </c>
      <c r="L69" s="59">
        <f t="shared" si="25"/>
        <v>2603.4899999999998</v>
      </c>
      <c r="M69" s="59">
        <f t="shared" si="25"/>
        <v>1785.47</v>
      </c>
      <c r="N69" s="59">
        <f t="shared" si="25"/>
        <v>1681.98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27763.7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4.5299999999999727</v>
      </c>
      <c r="C70" s="57">
        <f t="shared" si="26"/>
        <v>1.6320000000000618</v>
      </c>
      <c r="D70" s="57">
        <f t="shared" si="26"/>
        <v>4.4899999999997817</v>
      </c>
      <c r="E70" s="57">
        <f t="shared" si="26"/>
        <v>42.150000000000091</v>
      </c>
      <c r="F70" s="57">
        <f t="shared" si="26"/>
        <v>14.450000000000045</v>
      </c>
      <c r="G70" s="57">
        <f t="shared" si="26"/>
        <v>1.1399999999998727</v>
      </c>
      <c r="H70" s="57">
        <f t="shared" si="26"/>
        <v>31.450000000000273</v>
      </c>
      <c r="I70" s="57">
        <f t="shared" si="26"/>
        <v>4.3620000000005348</v>
      </c>
      <c r="J70" s="57">
        <f t="shared" si="26"/>
        <v>8.419999999999618</v>
      </c>
      <c r="K70" s="57">
        <f t="shared" si="26"/>
        <v>29.230000000000018</v>
      </c>
      <c r="L70" s="57">
        <f t="shared" si="26"/>
        <v>5.080000000000382</v>
      </c>
      <c r="M70" s="57">
        <f t="shared" si="26"/>
        <v>-0.27999999999997272</v>
      </c>
      <c r="N70" s="57">
        <f t="shared" si="26"/>
        <v>107.63999999999987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254.29400000000055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129</v>
      </c>
      <c r="F71" s="14" t="s">
        <v>130</v>
      </c>
      <c r="G71" s="14"/>
      <c r="H71" s="14" t="s">
        <v>131</v>
      </c>
      <c r="I71" s="14"/>
      <c r="J71" s="14" t="s">
        <v>132</v>
      </c>
      <c r="K71" s="14" t="s">
        <v>133</v>
      </c>
      <c r="L71" s="14"/>
      <c r="M71" s="29"/>
      <c r="N71" s="29" t="s">
        <v>134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1699.82</v>
      </c>
      <c r="C12" s="26">
        <v>1889.23</v>
      </c>
      <c r="D12" s="26">
        <v>92.35</v>
      </c>
      <c r="E12" s="26">
        <v>3052.68</v>
      </c>
      <c r="F12" s="26">
        <v>2038.5</v>
      </c>
      <c r="G12" s="26">
        <v>1394.55</v>
      </c>
      <c r="H12" s="26">
        <v>321.14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10488.269999999999</v>
      </c>
      <c r="AI12" s="26">
        <v>10488.27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179</v>
      </c>
      <c r="D15" s="23"/>
      <c r="E15" s="23"/>
      <c r="F15" s="23">
        <v>47.9</v>
      </c>
      <c r="G15" s="23">
        <v>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231.9</v>
      </c>
    </row>
    <row r="16" spans="1:36" s="32" customFormat="1" x14ac:dyDescent="0.25">
      <c r="A16" s="30" t="s">
        <v>20</v>
      </c>
      <c r="B16" s="31">
        <v>255</v>
      </c>
      <c r="C16" s="31">
        <v>189</v>
      </c>
      <c r="D16" s="31"/>
      <c r="E16" s="31">
        <v>393</v>
      </c>
      <c r="F16" s="31">
        <v>285</v>
      </c>
      <c r="G16" s="31">
        <v>160</v>
      </c>
      <c r="H16" s="31">
        <v>55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1337</v>
      </c>
      <c r="AJ16" s="70"/>
    </row>
    <row r="17" spans="1:36" s="47" customFormat="1" x14ac:dyDescent="0.25">
      <c r="A17" s="46" t="s">
        <v>27</v>
      </c>
      <c r="B17" s="22">
        <f>B16*$B$8</f>
        <v>1122</v>
      </c>
      <c r="C17" s="22">
        <f>C16*$B$8</f>
        <v>831.6</v>
      </c>
      <c r="D17" s="22">
        <f t="shared" ref="D17:AG17" si="2">D16*$B$8</f>
        <v>0</v>
      </c>
      <c r="E17" s="22">
        <f t="shared" si="2"/>
        <v>1729.2</v>
      </c>
      <c r="F17" s="22">
        <f t="shared" si="2"/>
        <v>1254</v>
      </c>
      <c r="G17" s="22">
        <f t="shared" si="2"/>
        <v>704</v>
      </c>
      <c r="H17" s="22">
        <f t="shared" si="2"/>
        <v>242.00000000000003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5882.8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255</v>
      </c>
      <c r="C22" s="20">
        <f t="shared" ref="C22:AG23" si="5">+C16+C18+C20</f>
        <v>189</v>
      </c>
      <c r="D22" s="20">
        <f t="shared" si="5"/>
        <v>0</v>
      </c>
      <c r="E22" s="20">
        <f t="shared" si="5"/>
        <v>393</v>
      </c>
      <c r="F22" s="20">
        <f t="shared" si="5"/>
        <v>285</v>
      </c>
      <c r="G22" s="20">
        <f t="shared" si="5"/>
        <v>160</v>
      </c>
      <c r="H22" s="20">
        <f t="shared" si="5"/>
        <v>55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1337</v>
      </c>
    </row>
    <row r="23" spans="1:36" s="47" customFormat="1" x14ac:dyDescent="0.25">
      <c r="A23" s="48" t="s">
        <v>26</v>
      </c>
      <c r="B23" s="19">
        <f>+B17+B19+B21</f>
        <v>1122</v>
      </c>
      <c r="C23" s="19">
        <f t="shared" si="5"/>
        <v>831.6</v>
      </c>
      <c r="D23" s="19">
        <f t="shared" si="5"/>
        <v>0</v>
      </c>
      <c r="E23" s="19">
        <f t="shared" si="5"/>
        <v>1729.2</v>
      </c>
      <c r="F23" s="19">
        <f t="shared" si="5"/>
        <v>1254</v>
      </c>
      <c r="G23" s="19">
        <f t="shared" si="5"/>
        <v>704</v>
      </c>
      <c r="H23" s="19">
        <f t="shared" si="5"/>
        <v>242.00000000000003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5882.8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312.72000000000003</v>
      </c>
      <c r="C49" s="44">
        <v>593.4</v>
      </c>
      <c r="D49" s="44">
        <v>77.959999999999994</v>
      </c>
      <c r="E49" s="44">
        <v>940.2</v>
      </c>
      <c r="F49" s="44">
        <v>364.82</v>
      </c>
      <c r="G49" s="44">
        <v>290.12</v>
      </c>
      <c r="H49" s="44">
        <v>38.17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2617.3900000000003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230.51</v>
      </c>
      <c r="C53" s="44">
        <v>289.12</v>
      </c>
      <c r="D53" s="44">
        <v>14.39</v>
      </c>
      <c r="E53" s="44">
        <v>426.54</v>
      </c>
      <c r="F53" s="44">
        <v>374.78</v>
      </c>
      <c r="G53" s="44">
        <v>391.51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1726.85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0.45</v>
      </c>
      <c r="C55" s="44"/>
      <c r="D55" s="44"/>
      <c r="E55" s="44"/>
      <c r="F55" s="44"/>
      <c r="G55" s="44"/>
      <c r="H55" s="44">
        <v>63.36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103.8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103.8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1769.48</v>
      </c>
      <c r="C64" s="53">
        <f t="shared" ref="C64:AG64" si="21">+C15+C23+C31+C39+C47+C48+C49+C50+C51+C52+C53+C54+C55+C56+C57+C58+C59+C60+C61+C62+C63</f>
        <v>1893.12</v>
      </c>
      <c r="D64" s="53">
        <f t="shared" si="21"/>
        <v>92.35</v>
      </c>
      <c r="E64" s="53">
        <f t="shared" si="21"/>
        <v>3095.94</v>
      </c>
      <c r="F64" s="53">
        <f t="shared" si="21"/>
        <v>2041.5</v>
      </c>
      <c r="G64" s="53">
        <f t="shared" si="21"/>
        <v>1390.63</v>
      </c>
      <c r="H64" s="53">
        <f t="shared" si="21"/>
        <v>343.53000000000003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10626.550000000001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1699.82</v>
      </c>
      <c r="C67" s="57">
        <f t="shared" ref="C67:L67" si="23">C12</f>
        <v>1889.23</v>
      </c>
      <c r="D67" s="57">
        <f t="shared" si="23"/>
        <v>92.35</v>
      </c>
      <c r="E67" s="57">
        <f t="shared" si="23"/>
        <v>3052.68</v>
      </c>
      <c r="F67" s="57">
        <f t="shared" si="23"/>
        <v>2038.5</v>
      </c>
      <c r="G67" s="57">
        <f t="shared" si="23"/>
        <v>1394.55</v>
      </c>
      <c r="H67" s="57">
        <f t="shared" si="23"/>
        <v>321.14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10488.269999999999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1699.82</v>
      </c>
      <c r="C69" s="59">
        <f t="shared" ref="C69:AG69" si="25">+C67+C68</f>
        <v>1889.23</v>
      </c>
      <c r="D69" s="59">
        <f t="shared" si="25"/>
        <v>92.35</v>
      </c>
      <c r="E69" s="59">
        <f t="shared" si="25"/>
        <v>3052.68</v>
      </c>
      <c r="F69" s="59">
        <f t="shared" si="25"/>
        <v>2038.5</v>
      </c>
      <c r="G69" s="59">
        <f t="shared" si="25"/>
        <v>1394.55</v>
      </c>
      <c r="H69" s="59">
        <f t="shared" si="25"/>
        <v>321.14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10488.269999999999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69.660000000000082</v>
      </c>
      <c r="C70" s="57">
        <f t="shared" si="26"/>
        <v>3.8899999999998727</v>
      </c>
      <c r="D70" s="57">
        <f t="shared" si="26"/>
        <v>0</v>
      </c>
      <c r="E70" s="57">
        <f t="shared" si="26"/>
        <v>43.260000000000218</v>
      </c>
      <c r="F70" s="57">
        <f t="shared" si="26"/>
        <v>3</v>
      </c>
      <c r="G70" s="57">
        <f t="shared" si="26"/>
        <v>-3.9199999999998454</v>
      </c>
      <c r="H70" s="57">
        <f t="shared" si="26"/>
        <v>22.390000000000043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138.28000000000037</v>
      </c>
    </row>
    <row r="71" spans="1:34" ht="95.25" customHeight="1" x14ac:dyDescent="0.25">
      <c r="A71" s="77" t="s">
        <v>96</v>
      </c>
      <c r="B71" s="14" t="s">
        <v>123</v>
      </c>
      <c r="C71" s="14"/>
      <c r="D71" s="14"/>
      <c r="E71" s="14" t="s">
        <v>124</v>
      </c>
      <c r="F71" s="14"/>
      <c r="G71" s="14" t="s">
        <v>125</v>
      </c>
      <c r="H71" s="14" t="s">
        <v>126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2353.34</v>
      </c>
      <c r="C12" s="26">
        <v>2050.09</v>
      </c>
      <c r="D12" s="26">
        <v>2548.06</v>
      </c>
      <c r="E12" s="26">
        <v>1810.21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8761.7000000000007</v>
      </c>
      <c r="AI12" s="26">
        <v>8761.7000000000007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105.5</v>
      </c>
      <c r="D15" s="23">
        <v>262</v>
      </c>
      <c r="E15" s="23">
        <v>128.5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511</v>
      </c>
    </row>
    <row r="16" spans="1:36" s="32" customFormat="1" x14ac:dyDescent="0.25">
      <c r="A16" s="30" t="s">
        <v>20</v>
      </c>
      <c r="B16" s="31">
        <v>205</v>
      </c>
      <c r="C16" s="31">
        <v>135</v>
      </c>
      <c r="D16" s="31">
        <v>179</v>
      </c>
      <c r="E16" s="31">
        <v>60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579</v>
      </c>
      <c r="AJ16" s="70"/>
    </row>
    <row r="17" spans="1:36" s="47" customFormat="1" x14ac:dyDescent="0.25">
      <c r="A17" s="46" t="s">
        <v>27</v>
      </c>
      <c r="B17" s="22">
        <f>B16*$B$8</f>
        <v>902.00000000000011</v>
      </c>
      <c r="C17" s="22">
        <f>C16*$B$8</f>
        <v>594</v>
      </c>
      <c r="D17" s="22">
        <f t="shared" ref="D17:AG17" si="2">D16*$B$8</f>
        <v>787.6</v>
      </c>
      <c r="E17" s="22">
        <f t="shared" si="2"/>
        <v>264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2547.6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205</v>
      </c>
      <c r="C22" s="20">
        <f t="shared" ref="C22:AG23" si="5">+C16+C18+C20</f>
        <v>135</v>
      </c>
      <c r="D22" s="20">
        <f t="shared" si="5"/>
        <v>179</v>
      </c>
      <c r="E22" s="20">
        <f t="shared" si="5"/>
        <v>60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579</v>
      </c>
    </row>
    <row r="23" spans="1:36" s="47" customFormat="1" x14ac:dyDescent="0.25">
      <c r="A23" s="48" t="s">
        <v>26</v>
      </c>
      <c r="B23" s="19">
        <f>+B17+B19+B21</f>
        <v>902.00000000000011</v>
      </c>
      <c r="C23" s="19">
        <f t="shared" si="5"/>
        <v>594</v>
      </c>
      <c r="D23" s="19">
        <f t="shared" si="5"/>
        <v>787.6</v>
      </c>
      <c r="E23" s="19">
        <f t="shared" si="5"/>
        <v>264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2547.6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50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220.00000000000003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220.00000000000003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50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220.00000000000003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220.00000000000003</v>
      </c>
    </row>
    <row r="40" spans="1:34" x14ac:dyDescent="0.25">
      <c r="A40" s="13" t="s">
        <v>43</v>
      </c>
      <c r="B40" s="36"/>
      <c r="C40" s="36"/>
      <c r="D40" s="36"/>
      <c r="E40" s="36">
        <v>62.33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62.33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274.25200000000001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274.25200000000001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62.33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62.33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274.25200000000001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274.25200000000001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742.44</v>
      </c>
      <c r="C49" s="44">
        <v>546.85</v>
      </c>
      <c r="D49" s="44">
        <v>455.58</v>
      </c>
      <c r="E49" s="44">
        <v>248.45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1993.32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685.72</v>
      </c>
      <c r="C53" s="44">
        <v>800.68</v>
      </c>
      <c r="D53" s="44">
        <v>1033</v>
      </c>
      <c r="E53" s="44">
        <v>626.87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3146.27</v>
      </c>
    </row>
    <row r="54" spans="1:34" x14ac:dyDescent="0.25">
      <c r="A54" s="17" t="s">
        <v>114</v>
      </c>
      <c r="B54" s="44"/>
      <c r="C54" s="44"/>
      <c r="D54" s="44"/>
      <c r="E54" s="44">
        <v>48.96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48.96</v>
      </c>
    </row>
    <row r="55" spans="1:34" x14ac:dyDescent="0.25">
      <c r="A55" s="17" t="s">
        <v>52</v>
      </c>
      <c r="B55" s="44"/>
      <c r="C55" s="44">
        <v>6.52</v>
      </c>
      <c r="D55" s="44">
        <v>14.64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2345.16</v>
      </c>
      <c r="C64" s="53">
        <f t="shared" ref="C64:AG64" si="21">+C15+C23+C31+C39+C47+C48+C49+C50+C51+C52+C53+C54+C55+C56+C57+C58+C59+C60+C61+C62+C63</f>
        <v>2053.5499999999997</v>
      </c>
      <c r="D64" s="53">
        <f t="shared" si="21"/>
        <v>2552.8199999999997</v>
      </c>
      <c r="E64" s="53">
        <f t="shared" si="21"/>
        <v>1811.0320000000002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8762.5619999999981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2353.34</v>
      </c>
      <c r="C67" s="57">
        <f t="shared" ref="C67:L67" si="23">C12</f>
        <v>2050.09</v>
      </c>
      <c r="D67" s="57">
        <f t="shared" si="23"/>
        <v>2548.06</v>
      </c>
      <c r="E67" s="57">
        <f t="shared" si="23"/>
        <v>1810.21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8761.7000000000007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2353.34</v>
      </c>
      <c r="C69" s="59">
        <f t="shared" ref="C69:AG69" si="25">+C67+C68</f>
        <v>2050.09</v>
      </c>
      <c r="D69" s="59">
        <f t="shared" si="25"/>
        <v>2548.06</v>
      </c>
      <c r="E69" s="59">
        <f t="shared" si="25"/>
        <v>1810.21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8761.7000000000007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-8.180000000000291</v>
      </c>
      <c r="C70" s="57">
        <f t="shared" si="26"/>
        <v>3.4599999999995816</v>
      </c>
      <c r="D70" s="57">
        <f t="shared" si="26"/>
        <v>4.7599999999997635</v>
      </c>
      <c r="E70" s="57">
        <f t="shared" si="26"/>
        <v>0.82200000000011642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0.86199999999917054</v>
      </c>
    </row>
    <row r="71" spans="1:34" ht="107.25" customHeight="1" x14ac:dyDescent="0.25">
      <c r="A71" s="77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K57" sqref="AK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419.14</v>
      </c>
      <c r="C12" s="26">
        <v>1170.1300000000001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1589.27</v>
      </c>
      <c r="AI12" s="26">
        <v>1589.27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1.5</v>
      </c>
      <c r="C15" s="23">
        <v>48.5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</v>
      </c>
    </row>
    <row r="16" spans="1:36" s="32" customFormat="1" x14ac:dyDescent="0.25">
      <c r="A16" s="30" t="s">
        <v>20</v>
      </c>
      <c r="B16" s="31">
        <v>53</v>
      </c>
      <c r="C16" s="31">
        <v>55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108</v>
      </c>
      <c r="AJ16" s="70"/>
    </row>
    <row r="17" spans="1:36" s="47" customFormat="1" x14ac:dyDescent="0.25">
      <c r="A17" s="46" t="s">
        <v>27</v>
      </c>
      <c r="B17" s="22">
        <f>B16*$B$8</f>
        <v>233.20000000000002</v>
      </c>
      <c r="C17" s="22">
        <f>C16*$B$8</f>
        <v>242.00000000000003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475.20000000000005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</v>
      </c>
      <c r="C22" s="20">
        <f t="shared" ref="C22:AG23" si="5">+C16+C18+C20</f>
        <v>55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108</v>
      </c>
    </row>
    <row r="23" spans="1:36" s="47" customFormat="1" x14ac:dyDescent="0.25">
      <c r="A23" s="48" t="s">
        <v>26</v>
      </c>
      <c r="B23" s="19">
        <f>+B17+B19+B21</f>
        <v>233.20000000000002</v>
      </c>
      <c r="C23" s="19">
        <f t="shared" si="5"/>
        <v>242.00000000000003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475.20000000000005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2.98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2.98</v>
      </c>
    </row>
    <row r="33" spans="1:34" s="47" customFormat="1" x14ac:dyDescent="0.25">
      <c r="A33" s="46" t="s">
        <v>35</v>
      </c>
      <c r="B33" s="22">
        <f>B32*$B$8</f>
        <v>13.112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13.112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2.98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2.98</v>
      </c>
    </row>
    <row r="39" spans="1:34" s="47" customFormat="1" x14ac:dyDescent="0.25">
      <c r="A39" s="48" t="s">
        <v>42</v>
      </c>
      <c r="B39" s="19">
        <f>+B33+B35+B37</f>
        <v>13.112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13.112</v>
      </c>
    </row>
    <row r="40" spans="1:34" x14ac:dyDescent="0.25">
      <c r="A40" s="13" t="s">
        <v>43</v>
      </c>
      <c r="B40" s="36"/>
      <c r="C40" s="36">
        <v>3.48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3.48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15.312000000000001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15.312000000000001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3.48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3.48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15.312000000000001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15.312000000000001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153.74</v>
      </c>
      <c r="C49" s="44">
        <v>680.71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834.45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36.29</v>
      </c>
      <c r="C53" s="44">
        <v>120.24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156.53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77.17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77.17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437.84200000000004</v>
      </c>
      <c r="C64" s="53">
        <f t="shared" ref="C64:AG64" si="21">+C15+C23+C31+C39+C47+C48+C49+C50+C51+C52+C53+C54+C55+C56+C57+C58+C59+C60+C61+C62+C63</f>
        <v>1183.932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1621.7740000000001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419.14</v>
      </c>
      <c r="C67" s="57">
        <f t="shared" ref="C67:L67" si="23">C12</f>
        <v>1170.1300000000001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1589.27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437.14</v>
      </c>
      <c r="C69" s="59">
        <f t="shared" ref="C69:AG69" si="25">+C67+C68</f>
        <v>1182.1300000000001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1619.27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0.70200000000005502</v>
      </c>
      <c r="C70" s="57">
        <f t="shared" si="26"/>
        <v>1.8019999999999072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2.5039999999999623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408.62</v>
      </c>
      <c r="C12" s="26">
        <v>6701.01</v>
      </c>
      <c r="D12" s="26">
        <v>91.66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7201.29</v>
      </c>
      <c r="AI12" s="26">
        <v>7201.29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23.9</v>
      </c>
      <c r="C15" s="23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50.9</v>
      </c>
    </row>
    <row r="16" spans="1:36" s="32" customFormat="1" x14ac:dyDescent="0.25">
      <c r="A16" s="30" t="s">
        <v>20</v>
      </c>
      <c r="B16" s="31">
        <v>41</v>
      </c>
      <c r="C16" s="31">
        <v>988</v>
      </c>
      <c r="D16" s="31">
        <v>10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1039</v>
      </c>
      <c r="AJ16" s="70"/>
    </row>
    <row r="17" spans="1:36" s="47" customFormat="1" x14ac:dyDescent="0.25">
      <c r="A17" s="46" t="s">
        <v>27</v>
      </c>
      <c r="B17" s="22">
        <f>B16*$B$8</f>
        <v>181.63</v>
      </c>
      <c r="C17" s="22">
        <f>C16*$B$8</f>
        <v>4376.84</v>
      </c>
      <c r="D17" s="22">
        <f t="shared" ref="D17:AG17" si="2">D16*$B$8</f>
        <v>44.3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4602.7700000000004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</v>
      </c>
      <c r="C22" s="20">
        <f t="shared" ref="C22:AG23" si="5">+C16+C18+C20</f>
        <v>988</v>
      </c>
      <c r="D22" s="20">
        <f t="shared" si="5"/>
        <v>10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1039</v>
      </c>
    </row>
    <row r="23" spans="1:36" s="47" customFormat="1" x14ac:dyDescent="0.25">
      <c r="A23" s="48" t="s">
        <v>26</v>
      </c>
      <c r="B23" s="19">
        <f>+B17+B19+B21</f>
        <v>181.63</v>
      </c>
      <c r="C23" s="19">
        <f t="shared" si="5"/>
        <v>4376.84</v>
      </c>
      <c r="D23" s="19">
        <f t="shared" si="5"/>
        <v>44.3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4602.7700000000004</v>
      </c>
    </row>
    <row r="24" spans="1:36" x14ac:dyDescent="0.25">
      <c r="A24" s="13" t="s">
        <v>28</v>
      </c>
      <c r="B24" s="34"/>
      <c r="C24" s="34">
        <v>50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221.5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221.5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50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221.5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221.5</v>
      </c>
    </row>
    <row r="32" spans="1:36" x14ac:dyDescent="0.25">
      <c r="A32" s="13" t="s">
        <v>34</v>
      </c>
      <c r="B32" s="36"/>
      <c r="C32" s="36">
        <v>47</v>
      </c>
      <c r="D32" s="36">
        <v>10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208.20999999999998</v>
      </c>
      <c r="D33" s="22">
        <f t="shared" si="12"/>
        <v>44.3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252.51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47</v>
      </c>
      <c r="D38" s="20">
        <f t="shared" si="15"/>
        <v>10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208.20999999999998</v>
      </c>
      <c r="D39" s="19">
        <f t="shared" si="15"/>
        <v>44.3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252.51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177.37</v>
      </c>
      <c r="C49" s="44">
        <v>1472.06</v>
      </c>
      <c r="D49" s="44">
        <v>11.96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1661.3899999999999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29.58</v>
      </c>
      <c r="C53" s="44">
        <v>393.29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422.87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36.229999999999997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36.229999999999997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412.47999999999996</v>
      </c>
      <c r="C64" s="53">
        <f t="shared" ref="C64:AG64" si="21">+C15+C23+C31+C39+C47+C48+C49+C50+C51+C52+C53+C54+C55+C56+C57+C58+C59+C60+C61+C62+C63</f>
        <v>6735.13</v>
      </c>
      <c r="D64" s="53">
        <f t="shared" si="21"/>
        <v>100.56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7248.17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408.62</v>
      </c>
      <c r="C67" s="57">
        <f t="shared" ref="C67:L67" si="23">C12</f>
        <v>6701.01</v>
      </c>
      <c r="D67" s="57">
        <f t="shared" si="23"/>
        <v>91.66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7201.29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408.62</v>
      </c>
      <c r="C69" s="59">
        <f t="shared" ref="C69:AG69" si="25">+C67+C68</f>
        <v>6701.01</v>
      </c>
      <c r="D69" s="59">
        <f t="shared" si="25"/>
        <v>91.66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7201.29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3.8599999999999568</v>
      </c>
      <c r="C70" s="57">
        <f t="shared" si="26"/>
        <v>34.119999999999891</v>
      </c>
      <c r="D70" s="57">
        <f t="shared" si="26"/>
        <v>8.9000000000000057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46.879999999999853</v>
      </c>
    </row>
    <row r="71" spans="1:34" ht="96" customHeight="1" x14ac:dyDescent="0.25">
      <c r="A71" s="77" t="s">
        <v>96</v>
      </c>
      <c r="B71" s="14"/>
      <c r="C71" s="14"/>
      <c r="D71" s="14" t="s">
        <v>127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2229.5300000000002</v>
      </c>
      <c r="C12" s="26">
        <v>2871.75</v>
      </c>
      <c r="D12" s="26">
        <v>2723.89</v>
      </c>
      <c r="E12" s="26">
        <v>2154.5100000000002</v>
      </c>
      <c r="F12" s="26">
        <v>1809.35</v>
      </c>
      <c r="G12" s="26">
        <v>2006.6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13795.630000000001</v>
      </c>
      <c r="AI12" s="26">
        <v>13795.67</v>
      </c>
      <c r="AJ12" s="69">
        <f>+AI12-AH12</f>
        <v>3.9999999999054126E-2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89.5</v>
      </c>
      <c r="C15" s="23"/>
      <c r="D15" s="23">
        <v>325.5</v>
      </c>
      <c r="E15" s="23">
        <v>56</v>
      </c>
      <c r="F15" s="23">
        <v>38.5</v>
      </c>
      <c r="G15" s="23">
        <v>135.19999999999999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644.70000000000005</v>
      </c>
    </row>
    <row r="16" spans="1:36" s="32" customFormat="1" x14ac:dyDescent="0.25">
      <c r="A16" s="30" t="s">
        <v>20</v>
      </c>
      <c r="B16" s="31">
        <v>233</v>
      </c>
      <c r="C16" s="31">
        <v>232</v>
      </c>
      <c r="D16" s="31">
        <v>306</v>
      </c>
      <c r="E16" s="31">
        <v>225</v>
      </c>
      <c r="F16" s="31">
        <v>124</v>
      </c>
      <c r="G16" s="31">
        <v>274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1394</v>
      </c>
      <c r="AJ16" s="70"/>
    </row>
    <row r="17" spans="1:36" s="47" customFormat="1" x14ac:dyDescent="0.25">
      <c r="A17" s="46" t="s">
        <v>27</v>
      </c>
      <c r="B17" s="22">
        <f>B16*$B$8</f>
        <v>1025.2</v>
      </c>
      <c r="C17" s="22">
        <f>C16*$B$8</f>
        <v>1020.8000000000001</v>
      </c>
      <c r="D17" s="22">
        <f t="shared" ref="D17:AG17" si="2">D16*$B$8</f>
        <v>1346.4</v>
      </c>
      <c r="E17" s="22">
        <f t="shared" si="2"/>
        <v>990.00000000000011</v>
      </c>
      <c r="F17" s="22">
        <f t="shared" si="2"/>
        <v>545.6</v>
      </c>
      <c r="G17" s="22">
        <f t="shared" si="2"/>
        <v>1205.6000000000001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6133.6000000000013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233</v>
      </c>
      <c r="C22" s="20">
        <f t="shared" ref="C22:AG23" si="5">+C16+C18+C20</f>
        <v>232</v>
      </c>
      <c r="D22" s="20">
        <f t="shared" si="5"/>
        <v>306</v>
      </c>
      <c r="E22" s="20">
        <f t="shared" si="5"/>
        <v>225</v>
      </c>
      <c r="F22" s="20">
        <f t="shared" si="5"/>
        <v>124</v>
      </c>
      <c r="G22" s="20">
        <f t="shared" si="5"/>
        <v>274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1394</v>
      </c>
    </row>
    <row r="23" spans="1:36" s="47" customFormat="1" x14ac:dyDescent="0.25">
      <c r="A23" s="48" t="s">
        <v>26</v>
      </c>
      <c r="B23" s="19">
        <f>+B17+B19+B21</f>
        <v>1025.2</v>
      </c>
      <c r="C23" s="19">
        <f t="shared" si="5"/>
        <v>1020.8000000000001</v>
      </c>
      <c r="D23" s="19">
        <f t="shared" si="5"/>
        <v>1346.4</v>
      </c>
      <c r="E23" s="19">
        <f t="shared" si="5"/>
        <v>990.00000000000011</v>
      </c>
      <c r="F23" s="19">
        <f t="shared" si="5"/>
        <v>545.6</v>
      </c>
      <c r="G23" s="19">
        <f t="shared" si="5"/>
        <v>1205.6000000000001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6133.6000000000013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772.45</v>
      </c>
      <c r="C49" s="44"/>
      <c r="D49" s="44"/>
      <c r="E49" s="44"/>
      <c r="F49" s="44"/>
      <c r="G49" s="44">
        <v>674.42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1446.87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1617.49</v>
      </c>
      <c r="D52" s="44">
        <v>892.9</v>
      </c>
      <c r="E52" s="44">
        <v>725.83</v>
      </c>
      <c r="F52" s="44">
        <v>856.42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4092.64</v>
      </c>
    </row>
    <row r="53" spans="1:34" x14ac:dyDescent="0.25">
      <c r="A53" s="17" t="s">
        <v>18</v>
      </c>
      <c r="B53" s="44">
        <v>340.01</v>
      </c>
      <c r="C53" s="44">
        <v>222.7</v>
      </c>
      <c r="D53" s="44">
        <v>154.16999999999999</v>
      </c>
      <c r="E53" s="44">
        <v>389.32</v>
      </c>
      <c r="F53" s="44">
        <v>371.1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1477.3000000000002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5.25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19.23</v>
      </c>
      <c r="D59" s="44">
        <v>6.68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25.91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2232.41</v>
      </c>
      <c r="C64" s="53">
        <f t="shared" ref="C64:AG64" si="21">+C15+C23+C31+C39+C47+C48+C49+C50+C51+C52+C53+C54+C55+C56+C57+C58+C59+C60+C61+C62+C63</f>
        <v>2880.22</v>
      </c>
      <c r="D64" s="53">
        <f t="shared" si="21"/>
        <v>2725.65</v>
      </c>
      <c r="E64" s="53">
        <f t="shared" si="21"/>
        <v>2161.15</v>
      </c>
      <c r="F64" s="53">
        <f t="shared" si="21"/>
        <v>1811.62</v>
      </c>
      <c r="G64" s="53">
        <f t="shared" si="21"/>
        <v>2015.2200000000003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13826.27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2229.5300000000002</v>
      </c>
      <c r="C67" s="57">
        <f t="shared" ref="C67:L67" si="23">C12</f>
        <v>2871.75</v>
      </c>
      <c r="D67" s="57">
        <f t="shared" si="23"/>
        <v>2723.89</v>
      </c>
      <c r="E67" s="57">
        <f t="shared" si="23"/>
        <v>2154.5100000000002</v>
      </c>
      <c r="F67" s="57">
        <f t="shared" si="23"/>
        <v>1809.35</v>
      </c>
      <c r="G67" s="57">
        <f t="shared" si="23"/>
        <v>2006.6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13795.630000000001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2229.5300000000002</v>
      </c>
      <c r="C69" s="59">
        <f t="shared" ref="C69:AG69" si="25">+C67+C68</f>
        <v>2871.75</v>
      </c>
      <c r="D69" s="59">
        <f t="shared" si="25"/>
        <v>2723.89</v>
      </c>
      <c r="E69" s="59">
        <f t="shared" si="25"/>
        <v>2154.5100000000002</v>
      </c>
      <c r="F69" s="59">
        <f t="shared" si="25"/>
        <v>1809.35</v>
      </c>
      <c r="G69" s="59">
        <f t="shared" si="25"/>
        <v>2006.6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13795.630000000001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2.8799999999996544</v>
      </c>
      <c r="C70" s="57">
        <f t="shared" si="26"/>
        <v>8.4699999999997999</v>
      </c>
      <c r="D70" s="57">
        <f t="shared" si="26"/>
        <v>1.7600000000002183</v>
      </c>
      <c r="E70" s="57">
        <f t="shared" si="26"/>
        <v>6.6399999999998727</v>
      </c>
      <c r="F70" s="57">
        <f t="shared" si="26"/>
        <v>2.2699999999999818</v>
      </c>
      <c r="G70" s="57">
        <f t="shared" si="26"/>
        <v>8.6200000000003456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30.639999999999873</v>
      </c>
    </row>
    <row r="71" spans="1:34" ht="94.5" customHeight="1" x14ac:dyDescent="0.25">
      <c r="A71" s="77" t="s">
        <v>96</v>
      </c>
      <c r="B71" s="14"/>
      <c r="C71" s="14" t="s">
        <v>146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2022-03-04T15:07:50Z</dcterms:modified>
</cp:coreProperties>
</file>