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C64" i="150" l="1"/>
  <c r="AC70" i="150" s="1"/>
  <c r="U64" i="150"/>
  <c r="U70" i="150" s="1"/>
  <c r="M64" i="150"/>
  <c r="M70" i="150" s="1"/>
  <c r="E64" i="150"/>
  <c r="E70" i="150" s="1"/>
  <c r="AH23" i="149"/>
  <c r="F11" i="145" s="1"/>
  <c r="AH23" i="151"/>
  <c r="H11" i="145" s="1"/>
  <c r="B64" i="150"/>
  <c r="B70" i="150" s="1"/>
  <c r="AA64" i="15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49"/>
  <c r="AG70" i="149" s="1"/>
  <c r="Y64" i="149"/>
  <c r="Y70" i="149" s="1"/>
  <c r="Q64" i="149"/>
  <c r="Q70" i="149" s="1"/>
  <c r="I64" i="149"/>
  <c r="I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69" i="146" l="1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U39" i="40" s="1"/>
  <c r="V33" i="40"/>
  <c r="V39" i="40" s="1"/>
  <c r="W33" i="40"/>
  <c r="X33" i="40"/>
  <c r="Y33" i="40"/>
  <c r="Z33" i="40"/>
  <c r="Z39" i="40" s="1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X35" i="40"/>
  <c r="X39" i="40" s="1"/>
  <c r="Y35" i="40"/>
  <c r="Z35" i="40"/>
  <c r="AA35" i="40"/>
  <c r="AB35" i="40"/>
  <c r="AB39" i="40" s="1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AD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AE47" i="40"/>
  <c r="W47" i="40"/>
  <c r="Z23" i="40"/>
  <c r="AD47" i="40"/>
  <c r="AG39" i="40"/>
  <c r="AC39" i="40"/>
  <c r="Y39" i="40"/>
  <c r="AD23" i="40"/>
  <c r="AD64" i="40" s="1"/>
  <c r="AD70" i="40" s="1"/>
  <c r="V47" i="40"/>
  <c r="AF47" i="40"/>
  <c r="X47" i="40"/>
  <c r="V23" i="40"/>
  <c r="V64" i="40" s="1"/>
  <c r="V70" i="40" s="1"/>
  <c r="Z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 s="1"/>
  <c r="B68" i="40"/>
  <c r="C17" i="40"/>
  <c r="C69" i="40" l="1"/>
  <c r="T64" i="40"/>
  <c r="T70" i="40" s="1"/>
  <c r="P47" i="40"/>
  <c r="X64" i="40"/>
  <c r="X70" i="40" s="1"/>
  <c r="Q39" i="40"/>
  <c r="M39" i="40"/>
  <c r="AG64" i="40"/>
  <c r="AG70" i="40" s="1"/>
  <c r="AF64" i="40"/>
  <c r="AF70" i="40" s="1"/>
  <c r="O39" i="40"/>
  <c r="I69" i="40"/>
  <c r="E69" i="40"/>
  <c r="K69" i="40"/>
  <c r="G69" i="40"/>
  <c r="R47" i="40"/>
  <c r="N47" i="40"/>
  <c r="AC64" i="40"/>
  <c r="AC70" i="40" s="1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S64" i="40" l="1"/>
  <c r="S70" i="40" s="1"/>
  <c r="M64" i="40"/>
  <c r="M70" i="40" s="1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K47" i="40"/>
  <c r="B38" i="40"/>
  <c r="G31" i="40" l="1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H64" i="40" l="1"/>
  <c r="H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<sst xmlns="http://schemas.openxmlformats.org/spreadsheetml/2006/main" count="762" uniqueCount="140">
  <si>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</si>
  <si>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</si>
  <si>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</si>
  <si>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</si>
  <si>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</si>
  <si>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</si>
  <si>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</si>
  <si>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</si>
  <si>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</si>
  <si>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</si>
  <si>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</si>
  <si>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</si>
  <si>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</si>
  <si>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</si>
  <si>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</si>
  <si>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</si>
  <si>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</si>
  <si>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</si>
  <si>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</si>
  <si>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</si>
  <si>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</si>
  <si>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</si>
  <si>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</si>
  <si>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</si>
  <si>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</si>
  <si>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</si>
  <si>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</si>
  <si>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</si>
  <si>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</si>
  <si>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</si>
  <si>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</si>
  <si>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</si>
  <si>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</si>
  <si>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</si>
  <si>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</si>
  <si>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</si>
  <si>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</si>
  <si>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</si>
  <si>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</si>
  <si>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</si>
  <si>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</si>
  <si>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</si>
  <si>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</si>
  <si>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</si>
  <si>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</si>
  <si>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</si>
  <si>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</si>
  <si>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</si>
  <si>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</si>
  <si>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</si>
  <si>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</si>
  <si>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</si>
  <si>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</si>
  <si>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</si>
  <si>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</si>
  <si>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</si>
  <si>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</si>
  <si>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</si>
  <si>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</si>
  <si>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</si>
  <si>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</si>
  <si>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</si>
  <si>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</si>
  <si>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</si>
  <si>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</si>
  <si>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</si>
  <si>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</si>
  <si>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</si>
  <si>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</si>
  <si>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</si>
  <si>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</si>
  <si>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</si>
  <si>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</si>
  <si>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</si>
  <si>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</si>
  <si>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</si>
  <si>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</si>
  <si>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</si>
  <si>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</si>
  <si>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</si>
  <si>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</si>
  <si>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</si>
  <si>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</si>
  <si>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</si>
  <si>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</si>
  <si>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</si>
  <si>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</si>
  <si>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</si>
  <si>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</si>
  <si>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</si>
  <si>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</si>
  <si>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</si>
  <si>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</si>
  <si>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</si>
  <si>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</si>
  <si>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</si>
  <si>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</si>
  <si>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</si>
  <si>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</si>
  <si>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</si>
  <si>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</si>
  <si>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</si>
  <si>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</si>
  <si>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</si>
  <si>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</si>
  <si>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</si>
  <si>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</si>
  <si>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</si>
  <si>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</si>
  <si>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</si>
  <si>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</si>
  <si>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</si>
  <si>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</si>
  <si>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</si>
  <si>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</si>
  <si>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</si>
  <si>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</si>
  <si>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</si>
  <si>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</si>
  <si>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</si>
  <si>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</si>
  <si>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12.00 PERIODITO</t>
  </si>
  <si>
    <t>FALTANTE DE 1$</t>
  </si>
  <si>
    <t>FONDO 24.50</t>
  </si>
  <si>
    <t>FONDO 5.00</t>
  </si>
  <si>
    <t>FONDO22.60</t>
  </si>
  <si>
    <t>FONDO 42.00</t>
  </si>
  <si>
    <t>FONDO 24.00</t>
  </si>
  <si>
    <t>fondo 10.00 cuenta no cobrada #9177</t>
  </si>
  <si>
    <t>FONDO49.50</t>
  </si>
  <si>
    <t>FONDO 21.80</t>
  </si>
  <si>
    <t>FONDO 12.00</t>
  </si>
  <si>
    <t xml:space="preserve">FONDO 82 FALTANTEESSOBRANTEENEL DIAANTERIOR PORMAL CONTEODEFONDO </t>
  </si>
  <si>
    <t>FONDO 23.00</t>
  </si>
  <si>
    <t>FONDO 9.00</t>
  </si>
  <si>
    <t>FONDO 18.50</t>
  </si>
  <si>
    <t>FONDO20.00</t>
  </si>
  <si>
    <t>FONDO3.50</t>
  </si>
  <si>
    <t>SOBRANTEDE 1$</t>
  </si>
  <si>
    <t>FALTANTE EN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</si>
</sst>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42735.94</v>
      </c>
      <c r="C2" s="43">
        <f>MODELO!AH12</f>
        <v>18948.68</v>
      </c>
      <c r="D2" s="43">
        <f>EXQUISITECES!AH12</f>
        <v>7586.69</v>
      </c>
      <c r="E2" s="43">
        <f>HOYADA!AH12</f>
        <v>8322.61</v>
      </c>
      <c r="F2" s="43">
        <f>FARMASTOP!AH12</f>
        <v>2017.65</v>
      </c>
      <c r="G2" s="43">
        <f>BOCAS!AH12</f>
        <v>1390.97</v>
      </c>
      <c r="H2" s="43">
        <f>LAGUNETICA!AH12</f>
        <v>9592.94</v>
      </c>
      <c r="I2" s="43">
        <f>SANANTONIO!AH12</f>
        <v>0</v>
      </c>
      <c r="J2" s="43">
        <f>SUM(B2:I2)</f>
        <v>90595.48</v>
      </c>
    </row>
    <row r="3" spans="1:10" x14ac:dyDescent="0.25">
      <c r="A3" s="46" t="s">
        <v>0</v>
      </c>
      <c r="B3" s="43">
        <f>AUTOMERCADO!AH15</f>
        <v>336.2</v>
      </c>
      <c r="C3" s="43">
        <f>MODELO!AH15</f>
        <v>306.75</v>
      </c>
      <c r="D3" s="43">
        <f>EXQUISITECES!AH15</f>
        <v>37.199999999999996</v>
      </c>
      <c r="E3" s="43">
        <f>HOYADA!AH15</f>
        <v>839.65000000000009</v>
      </c>
      <c r="F3" s="43">
        <f>FARMASTOP!AH15</f>
        <v>38.5</v>
      </c>
      <c r="G3" s="43">
        <f>BOCAS!AH15</f>
        <v>52</v>
      </c>
      <c r="H3" s="43">
        <f>LAGUNETICA!AH15</f>
        <v>601.65</v>
      </c>
      <c r="I3" s="43">
        <f>SANANTONIO!AH15</f>
        <v>0</v>
      </c>
      <c r="J3" s="43">
        <f t="shared" ref="J3:J52" si="0">SUM(B3:I3)</f>
        <v>2211.9500000000003</v>
      </c>
    </row>
    <row r="4" spans="1:10" x14ac:dyDescent="0.25">
      <c r="A4" s="73" t="s">
        <v>20</v>
      </c>
      <c r="B4" s="43">
        <f>AUTOMERCADO!AH16</f>
        <v>4710</v>
      </c>
      <c r="C4" s="43">
        <f>MODELO!AH16</f>
        <v>1954</v>
      </c>
      <c r="D4" s="43">
        <f>EXQUISITECES!AH16</f>
        <v>795</v>
      </c>
      <c r="E4" s="43">
        <f>HOYADA!AH16</f>
        <v>456</v>
      </c>
      <c r="F4" s="43">
        <f>FARMASTOP!AH16</f>
        <v>253</v>
      </c>
      <c r="G4" s="43">
        <f>BOCAS!AH16</f>
        <v>84</v>
      </c>
      <c r="H4" s="43">
        <f>LAGUNETICA!AH16</f>
        <v>857</v>
      </c>
      <c r="I4" s="43">
        <f>SANANTONIO!AH16</f>
        <v>0</v>
      </c>
      <c r="J4" s="43">
        <f t="shared" si="0"/>
        <v>9109</v>
      </c>
    </row>
    <row r="5" spans="1:10" x14ac:dyDescent="0.25">
      <c r="A5" s="46" t="s">
        <v>27</v>
      </c>
      <c r="B5" s="43">
        <f>AUTOMERCADO!AH17</f>
        <v>21336.300000000003</v>
      </c>
      <c r="C5" s="43">
        <f>MODELO!AH17</f>
        <v>8851.6200000000008</v>
      </c>
      <c r="D5" s="43">
        <f>EXQUISITECES!AH17</f>
        <v>3601.3500000000004</v>
      </c>
      <c r="E5" s="43">
        <f>HOYADA!AH17</f>
        <v>2065.6800000000003</v>
      </c>
      <c r="F5" s="43">
        <f>FARMASTOP!AH17</f>
        <v>1146.0900000000001</v>
      </c>
      <c r="G5" s="43">
        <f>BOCAS!AH17</f>
        <v>385.56</v>
      </c>
      <c r="H5" s="43">
        <f>LAGUNETICA!AH17</f>
        <v>3882.2100000000005</v>
      </c>
      <c r="I5" s="43">
        <f>SANANTONIO!AH17</f>
        <v>0</v>
      </c>
      <c r="J5" s="43">
        <f t="shared" si="0"/>
        <v>41268.810000000005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4710</v>
      </c>
      <c r="C10" s="43">
        <f>MODELO!AH22</f>
        <v>1954</v>
      </c>
      <c r="D10" s="43">
        <f>EXQUISITECES!AH22</f>
        <v>795</v>
      </c>
      <c r="E10" s="43">
        <f>HOYADA!AH22</f>
        <v>456</v>
      </c>
      <c r="F10" s="43">
        <f>FARMASTOP!AH22</f>
        <v>253</v>
      </c>
      <c r="G10" s="43">
        <f>BOCAS!AH22</f>
        <v>84</v>
      </c>
      <c r="H10" s="43">
        <f>LAGUNETICA!AH22</f>
        <v>857</v>
      </c>
      <c r="I10" s="43">
        <f>SANANTONIO!AH22</f>
        <v>0</v>
      </c>
      <c r="J10" s="43">
        <f t="shared" si="0"/>
        <v>9109</v>
      </c>
    </row>
    <row r="11" spans="1:10" x14ac:dyDescent="0.25">
      <c r="A11" s="48" t="s">
        <v>26</v>
      </c>
      <c r="B11" s="43">
        <f>AUTOMERCADO!AH23</f>
        <v>21336.300000000003</v>
      </c>
      <c r="C11" s="43">
        <f>MODELO!AH23</f>
        <v>8851.6200000000008</v>
      </c>
      <c r="D11" s="43">
        <f>EXQUISITECES!AH23</f>
        <v>3601.3500000000004</v>
      </c>
      <c r="E11" s="43">
        <f>HOYADA!AH23</f>
        <v>2065.6800000000003</v>
      </c>
      <c r="F11" s="43">
        <f>FARMASTOP!AH23</f>
        <v>1146.0900000000001</v>
      </c>
      <c r="G11" s="43">
        <f>BOCAS!AH23</f>
        <v>385.56</v>
      </c>
      <c r="H11" s="43">
        <f>LAGUNETICA!AH23</f>
        <v>3882.2100000000005</v>
      </c>
      <c r="I11" s="43">
        <f>SANANTONIO!AH23</f>
        <v>0</v>
      </c>
      <c r="J11" s="43">
        <f t="shared" si="0"/>
        <v>41268.810000000005</v>
      </c>
    </row>
    <row r="12" spans="1:10" x14ac:dyDescent="0.25">
      <c r="A12" s="46" t="s">
        <v>28</v>
      </c>
      <c r="B12" s="43">
        <f>AUTOMERCADO!AH24</f>
        <v>100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100</v>
      </c>
    </row>
    <row r="13" spans="1:10" x14ac:dyDescent="0.25">
      <c r="A13" s="46" t="s">
        <v>31</v>
      </c>
      <c r="B13" s="43">
        <f>AUTOMERCADO!AH25</f>
        <v>453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453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100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100</v>
      </c>
    </row>
    <row r="19" spans="1:10" x14ac:dyDescent="0.25">
      <c r="A19" s="48" t="s">
        <v>33</v>
      </c>
      <c r="B19" s="43">
        <f>AUTOMERCADO!AH31</f>
        <v>453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453</v>
      </c>
    </row>
    <row r="20" spans="1:10" x14ac:dyDescent="0.25">
      <c r="A20" s="46" t="s">
        <v>34</v>
      </c>
      <c r="B20" s="43">
        <f>AUTOMERCADO!AH32</f>
        <v>139.99</v>
      </c>
      <c r="C20" s="43">
        <f>MODELO!AH32</f>
        <v>51.9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19</v>
      </c>
      <c r="H20" s="43">
        <f>LAGUNETICA!AH32</f>
        <v>0</v>
      </c>
      <c r="I20" s="43">
        <f>SANANTONIO!AH32</f>
        <v>0</v>
      </c>
      <c r="J20" s="43">
        <f t="shared" si="0"/>
        <v>210.89000000000001</v>
      </c>
    </row>
    <row r="21" spans="1:10" x14ac:dyDescent="0.25">
      <c r="A21" s="46" t="s">
        <v>35</v>
      </c>
      <c r="B21" s="43">
        <f>AUTOMERCADO!AH33</f>
        <v>634.15470000000005</v>
      </c>
      <c r="C21" s="43">
        <f>MODELO!AH33</f>
        <v>235.107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87.21</v>
      </c>
      <c r="H21" s="43">
        <f>LAGUNETICA!AH33</f>
        <v>0</v>
      </c>
      <c r="I21" s="43">
        <f>SANANTONIO!AH33</f>
        <v>0</v>
      </c>
      <c r="J21" s="43">
        <f t="shared" si="0"/>
        <v>956.47170000000006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139.99</v>
      </c>
      <c r="C26" s="43">
        <f>MODELO!AH38</f>
        <v>51.9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19</v>
      </c>
      <c r="H26" s="43">
        <f>LAGUNETICA!AH38</f>
        <v>0</v>
      </c>
      <c r="I26" s="43">
        <f>SANANTONIO!AH38</f>
        <v>0</v>
      </c>
      <c r="J26" s="43">
        <f t="shared" si="0"/>
        <v>210.89000000000001</v>
      </c>
    </row>
    <row r="27" spans="1:10" x14ac:dyDescent="0.25">
      <c r="A27" s="48" t="s">
        <v>42</v>
      </c>
      <c r="B27" s="43">
        <f>AUTOMERCADO!AH39</f>
        <v>634.15470000000005</v>
      </c>
      <c r="C27" s="43">
        <f>MODELO!AH39</f>
        <v>235.107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87.21</v>
      </c>
      <c r="H27" s="43">
        <f>LAGUNETICA!AH39</f>
        <v>0</v>
      </c>
      <c r="I27" s="43">
        <f>SANANTONIO!AH39</f>
        <v>0</v>
      </c>
      <c r="J27" s="43">
        <f t="shared" si="0"/>
        <v>956.47170000000006</v>
      </c>
    </row>
    <row r="28" spans="1:10" x14ac:dyDescent="0.25">
      <c r="A28" s="46" t="s">
        <v>43</v>
      </c>
      <c r="B28" s="43">
        <f>AUTOMERCADO!AH40</f>
        <v>271.8</v>
      </c>
      <c r="C28" s="43">
        <f>MODELO!AH40</f>
        <v>21.55</v>
      </c>
      <c r="D28" s="43">
        <f>EXQUISITECES!AH40</f>
        <v>17.170000000000002</v>
      </c>
      <c r="E28" s="43">
        <f>HOYADA!AH40</f>
        <v>8.2100000000000009</v>
      </c>
      <c r="F28" s="43">
        <f>FARMASTOP!AH40</f>
        <v>0</v>
      </c>
      <c r="G28" s="43">
        <f>BOCAS!AH40</f>
        <v>9</v>
      </c>
      <c r="H28" s="43">
        <f>LAGUNETICA!AH40</f>
        <v>14.99</v>
      </c>
      <c r="I28" s="43">
        <f>SANANTONIO!AH40</f>
        <v>0</v>
      </c>
      <c r="J28" s="43">
        <f t="shared" si="0"/>
        <v>342.72</v>
      </c>
    </row>
    <row r="29" spans="1:10" x14ac:dyDescent="0.25">
      <c r="A29" s="46" t="s">
        <v>44</v>
      </c>
      <c r="B29" s="43">
        <f>AUTOMERCADO!AH41</f>
        <v>1231.2540000000001</v>
      </c>
      <c r="C29" s="43">
        <f>MODELO!AH41</f>
        <v>97.621500000000012</v>
      </c>
      <c r="D29" s="43">
        <f>EXQUISITECES!AH41</f>
        <v>77.780100000000019</v>
      </c>
      <c r="E29" s="43">
        <f>HOYADA!AH41</f>
        <v>37.191300000000005</v>
      </c>
      <c r="F29" s="43">
        <f>FARMASTOP!AH41</f>
        <v>0</v>
      </c>
      <c r="G29" s="43">
        <f>BOCAS!AH41</f>
        <v>41.31</v>
      </c>
      <c r="H29" s="43">
        <f>LAGUNETICA!AH41</f>
        <v>67.904700000000005</v>
      </c>
      <c r="I29" s="43">
        <f>SANANTONIO!AH41</f>
        <v>0</v>
      </c>
      <c r="J29" s="43">
        <f t="shared" si="0"/>
        <v>1553.0616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271.8</v>
      </c>
      <c r="C34" s="43">
        <f>MODELO!AH46</f>
        <v>21.55</v>
      </c>
      <c r="D34" s="43">
        <f>EXQUISITECES!AH46</f>
        <v>17.170000000000002</v>
      </c>
      <c r="E34" s="43">
        <f>HOYADA!AH46</f>
        <v>8.2100000000000009</v>
      </c>
      <c r="F34" s="43">
        <f>FARMASTOP!AH46</f>
        <v>0</v>
      </c>
      <c r="G34" s="43">
        <f>BOCAS!AH46</f>
        <v>9</v>
      </c>
      <c r="H34" s="43">
        <f>LAGUNETICA!AH46</f>
        <v>14.99</v>
      </c>
      <c r="I34" s="43">
        <f>SANANTONIO!AH46</f>
        <v>0</v>
      </c>
      <c r="J34" s="43">
        <f t="shared" si="0"/>
        <v>342.72</v>
      </c>
    </row>
    <row r="35" spans="1:10" x14ac:dyDescent="0.25">
      <c r="A35" s="48" t="s">
        <v>48</v>
      </c>
      <c r="B35" s="43">
        <f>AUTOMERCADO!AH47</f>
        <v>1231.2540000000001</v>
      </c>
      <c r="C35" s="43">
        <f>MODELO!AH47</f>
        <v>97.621500000000012</v>
      </c>
      <c r="D35" s="43">
        <f>EXQUISITECES!AH47</f>
        <v>77.780100000000019</v>
      </c>
      <c r="E35" s="43">
        <f>HOYADA!AH47</f>
        <v>37.191300000000005</v>
      </c>
      <c r="F35" s="43">
        <f>FARMASTOP!AH47</f>
        <v>0</v>
      </c>
      <c r="G35" s="43">
        <f>BOCAS!AH47</f>
        <v>41.31</v>
      </c>
      <c r="H35" s="43">
        <f>LAGUNETICA!AH47</f>
        <v>67.904700000000005</v>
      </c>
      <c r="I35" s="43">
        <f>SANANTONIO!AH47</f>
        <v>0</v>
      </c>
      <c r="J35" s="43">
        <f t="shared" si="0"/>
        <v>1553.0616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14585.849999999997</v>
      </c>
      <c r="C37" s="43">
        <f>MODELO!AH49</f>
        <v>6972.8199999999988</v>
      </c>
      <c r="D37" s="43">
        <f>EXQUISITECES!AH49</f>
        <v>2659.83</v>
      </c>
      <c r="E37" s="43">
        <f>HOYADA!AH49</f>
        <v>2760.3799999999997</v>
      </c>
      <c r="F37" s="43">
        <f>FARMASTOP!AH49</f>
        <v>720.09</v>
      </c>
      <c r="G37" s="43">
        <f>BOCAS!AH49</f>
        <v>693.39</v>
      </c>
      <c r="H37" s="43">
        <f>LAGUNETICA!AH49</f>
        <v>1745.8600000000001</v>
      </c>
      <c r="I37" s="43">
        <f>SANANTONIO!AH49</f>
        <v>0</v>
      </c>
      <c r="J37" s="43">
        <f t="shared" si="0"/>
        <v>30138.219999999994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2466.5499999999997</v>
      </c>
      <c r="I40" s="43">
        <f>SANANTONIO!AH52</f>
        <v>0</v>
      </c>
      <c r="J40" s="43">
        <f t="shared" si="0"/>
        <v>2466.5499999999997</v>
      </c>
    </row>
    <row r="41" spans="1:10" x14ac:dyDescent="0.25">
      <c r="A41" s="74" t="s">
        <v>18</v>
      </c>
      <c r="B41" s="43">
        <f>AUTOMERCADO!AH53</f>
        <v>3423.8</v>
      </c>
      <c r="C41" s="43">
        <f>MODELO!AH53</f>
        <v>2225.71</v>
      </c>
      <c r="D41" s="43">
        <f>EXQUISITECES!AH53</f>
        <v>1191.33</v>
      </c>
      <c r="E41" s="43">
        <f>HOYADA!AH53</f>
        <v>2621.87</v>
      </c>
      <c r="F41" s="43">
        <f>FARMASTOP!AH53</f>
        <v>72.319999999999993</v>
      </c>
      <c r="G41" s="43">
        <f>BOCAS!AH53</f>
        <v>113.39</v>
      </c>
      <c r="H41" s="43">
        <f>LAGUNETICA!AH53</f>
        <v>793.32999999999993</v>
      </c>
      <c r="I41" s="43">
        <f>SANANTONIO!AH53</f>
        <v>0</v>
      </c>
      <c r="J41" s="43">
        <f t="shared" si="0"/>
        <v>10441.749999999998</v>
      </c>
    </row>
    <row r="42" spans="1:10" x14ac:dyDescent="0.25">
      <c r="A42" s="74" t="s">
        <v>114</v>
      </c>
      <c r="B42" s="43">
        <f>AUTOMERCADO!AH54</f>
        <v>261.77</v>
      </c>
      <c r="C42" s="43">
        <f>MODELO!AH54</f>
        <v>90.440000000000012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352.21</v>
      </c>
    </row>
    <row r="43" spans="1:10" x14ac:dyDescent="0.25">
      <c r="A43" s="74" t="s">
        <v>52</v>
      </c>
      <c r="B43" s="43">
        <f>AUTOMERCADO!AH55</f>
        <v>681.43</v>
      </c>
      <c r="C43" s="43">
        <f>MODELO!AH55</f>
        <v>269.86999999999995</v>
      </c>
      <c r="D43" s="43">
        <f>EXQUISITECES!AH55</f>
        <v>123.16</v>
      </c>
      <c r="E43" s="43">
        <f>HOYADA!AH55</f>
        <v>0</v>
      </c>
      <c r="F43" s="43">
        <f>FARMASTOP!AH55</f>
        <v>53.36</v>
      </c>
      <c r="G43" s="43">
        <f>BOCAS!AH55</f>
        <v>20.64</v>
      </c>
      <c r="H43" s="43">
        <f>LAGUNETICA!AH55</f>
        <v>73</v>
      </c>
      <c r="I43" s="43">
        <f>SANANTONIO!AH55</f>
        <v>0</v>
      </c>
      <c r="J43" s="43">
        <f t="shared" si="0"/>
        <v>1221.46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42943.758699999998</v>
      </c>
      <c r="C52" s="75">
        <f>MODELO!AH64</f>
        <v>19049.9385</v>
      </c>
      <c r="D52" s="75">
        <f>EXQUISITECES!AH64</f>
        <v>7690.6500999999989</v>
      </c>
      <c r="E52" s="75">
        <f>HOYADA!AH64</f>
        <v>8324.7713000000003</v>
      </c>
      <c r="F52" s="75">
        <f>FARMASTOP!AH64</f>
        <v>2030.3600000000001</v>
      </c>
      <c r="G52" s="75">
        <f>BOCAS!AH64</f>
        <v>1393.5000000000002</v>
      </c>
      <c r="H52" s="75">
        <f>LAGUNETICA!AH64</f>
        <v>9630.5047000000013</v>
      </c>
      <c r="I52" s="75">
        <f>SANANTONIO!AH64</f>
        <v>0</v>
      </c>
      <c r="J52" s="75">
        <f t="shared" si="0"/>
        <v>91063.483299999993</v>
      </c>
    </row>
    <row r="53" spans="1:10" x14ac:dyDescent="0.25">
      <c r="A53" s="56" t="s">
        <v>3</v>
      </c>
      <c r="B53" s="43">
        <f>B2</f>
        <v>42735.94</v>
      </c>
      <c r="C53" s="43">
        <f t="shared" ref="C53:I53" si="1">C2</f>
        <v>18948.68</v>
      </c>
      <c r="D53" s="43">
        <f t="shared" si="1"/>
        <v>7586.69</v>
      </c>
      <c r="E53" s="43">
        <f t="shared" si="1"/>
        <v>8322.61</v>
      </c>
      <c r="F53" s="43">
        <f t="shared" si="1"/>
        <v>2017.65</v>
      </c>
      <c r="G53" s="43">
        <f t="shared" si="1"/>
        <v>1390.97</v>
      </c>
      <c r="H53" s="43">
        <f t="shared" si="1"/>
        <v>9592.94</v>
      </c>
      <c r="I53" s="43">
        <f t="shared" si="1"/>
        <v>0</v>
      </c>
      <c r="J53" s="43">
        <f>J2</f>
        <v>90595.48</v>
      </c>
    </row>
    <row r="54" spans="1:10" x14ac:dyDescent="0.25">
      <c r="A54" s="58" t="s">
        <v>95</v>
      </c>
      <c r="B54" s="43">
        <f>+B52-B53</f>
        <v>207.81869999999617</v>
      </c>
      <c r="C54" s="43">
        <f t="shared" ref="C54:I54" si="2">+C52-C53</f>
        <v>101.25849999999991</v>
      </c>
      <c r="D54" s="43">
        <f t="shared" si="2"/>
        <v>103.96009999999933</v>
      </c>
      <c r="E54" s="43">
        <f t="shared" si="2"/>
        <v>2.1612999999997555</v>
      </c>
      <c r="F54" s="43">
        <f t="shared" si="2"/>
        <v>12.710000000000036</v>
      </c>
      <c r="G54" s="43">
        <f t="shared" si="2"/>
        <v>2.5300000000002001</v>
      </c>
      <c r="H54" s="43">
        <f t="shared" si="2"/>
        <v>37.564700000000812</v>
      </c>
      <c r="I54" s="43">
        <f t="shared" si="2"/>
        <v>0</v>
      </c>
      <c r="J54" s="43">
        <f>+J52-J53</f>
        <v>468.00329999999667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>
        <v>4.53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66</v>
      </c>
      <c r="O11" s="5" t="s">
        <v>68</v>
      </c>
      <c r="P11" s="5" t="s">
        <v>70</v>
      </c>
      <c r="Q11" s="5" t="s">
        <v>72</v>
      </c>
      <c r="R11" s="5" t="s">
        <v>75</v>
      </c>
      <c r="S11" s="5" t="s">
        <v>76</v>
      </c>
      <c r="T11" s="5" t="s">
        <v>79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1685.53</v>
      </c>
      <c r="C12" s="26">
        <v>3220.82</v>
      </c>
      <c r="D12" s="26">
        <v>658.51</v>
      </c>
      <c r="E12" s="26">
        <v>3224.39</v>
      </c>
      <c r="F12" s="26">
        <v>1894.97</v>
      </c>
      <c r="G12" s="26">
        <v>3189.5</v>
      </c>
      <c r="H12" s="26">
        <v>2600.16</v>
      </c>
      <c r="I12" s="26">
        <v>4913.13</v>
      </c>
      <c r="J12" s="26">
        <v>2430.15</v>
      </c>
      <c r="K12" s="26">
        <v>3684.08</v>
      </c>
      <c r="L12" s="26">
        <v>2863.42</v>
      </c>
      <c r="M12" s="26">
        <v>3453.01</v>
      </c>
      <c r="N12" s="26">
        <v>1412.05</v>
      </c>
      <c r="O12" s="26">
        <v>3800.32</v>
      </c>
      <c r="P12" s="26">
        <v>1067.28</v>
      </c>
      <c r="Q12" s="26">
        <v>1573.08</v>
      </c>
      <c r="R12" s="26">
        <v>50.39</v>
      </c>
      <c r="S12" s="26">
        <v>492.6</v>
      </c>
      <c r="T12" s="26">
        <v>522.54999999999995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42735.94</v>
      </c>
      <c r="AI12" s="26">
        <v>42735.91</v>
      </c>
      <c r="AJ12" s="69">
        <f>+AI12-AH12</f>
        <v>-2.9999999998835847E-2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3</v>
      </c>
      <c r="E15" s="23"/>
      <c r="F15" s="23"/>
      <c r="G15" s="23">
        <v>140.9</v>
      </c>
      <c r="H15" s="23"/>
      <c r="I15" s="23">
        <v>37.75</v>
      </c>
      <c r="J15" s="23">
        <v>2.5</v>
      </c>
      <c r="K15" s="23">
        <v>43.35</v>
      </c>
      <c r="L15" s="23"/>
      <c r="M15" s="23">
        <v>53.5</v>
      </c>
      <c r="N15" s="23"/>
      <c r="O15" s="23">
        <v>0</v>
      </c>
      <c r="P15" s="23"/>
      <c r="Q15" s="23">
        <v>21</v>
      </c>
      <c r="R15" s="23"/>
      <c r="S15" s="23"/>
      <c r="T15" s="23">
        <v>34.200000000000003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336.2</v>
      </c>
    </row>
    <row r="16" spans="1:36" s="32" customFormat="1" x14ac:dyDescent="0.25">
      <c r="A16" s="30" t="s">
        <v>20</v>
      </c>
      <c r="B16" s="31">
        <v>189</v>
      </c>
      <c r="C16" s="31">
        <v>358</v>
      </c>
      <c r="D16" s="31">
        <v>71</v>
      </c>
      <c r="E16" s="31">
        <v>282</v>
      </c>
      <c r="F16" s="31">
        <v>162</v>
      </c>
      <c r="G16" s="31">
        <v>373</v>
      </c>
      <c r="H16" s="31">
        <v>135</v>
      </c>
      <c r="I16" s="31">
        <v>441</v>
      </c>
      <c r="J16" s="31">
        <v>312</v>
      </c>
      <c r="K16" s="31">
        <v>454</v>
      </c>
      <c r="L16" s="31">
        <v>305</v>
      </c>
      <c r="M16" s="31">
        <v>494</v>
      </c>
      <c r="N16" s="31">
        <v>122</v>
      </c>
      <c r="O16" s="31">
        <v>503</v>
      </c>
      <c r="P16" s="31">
        <v>205</v>
      </c>
      <c r="Q16" s="31">
        <v>174</v>
      </c>
      <c r="R16" s="31">
        <v>3</v>
      </c>
      <c r="S16" s="31">
        <v>76</v>
      </c>
      <c r="T16" s="31">
        <v>51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4710</v>
      </c>
      <c r="AJ16" s="70"/>
    </row>
    <row r="17" spans="1:36" s="47" customFormat="1" x14ac:dyDescent="0.25">
      <c r="A17" s="46" t="s">
        <v>27</v>
      </c>
      <c r="B17" s="22">
        <f>B16*$B$8</f>
        <v>856.17000000000007</v>
      </c>
      <c r="C17" s="22">
        <f>C16*$B$8</f>
        <v>1621.74</v>
      </c>
      <c r="D17" s="22">
        <f t="shared" ref="D17:L17" si="2">D16*$B$8</f>
        <v>321.63</v>
      </c>
      <c r="E17" s="22">
        <f t="shared" si="2"/>
        <v>1277.46</v>
      </c>
      <c r="F17" s="22">
        <f t="shared" si="2"/>
        <v>733.86</v>
      </c>
      <c r="G17" s="22">
        <f t="shared" si="2"/>
        <v>1689.69</v>
      </c>
      <c r="H17" s="22">
        <f t="shared" si="2"/>
        <v>611.55000000000007</v>
      </c>
      <c r="I17" s="22">
        <f t="shared" si="2"/>
        <v>1997.73</v>
      </c>
      <c r="J17" s="22">
        <f t="shared" si="2"/>
        <v>1413.3600000000001</v>
      </c>
      <c r="K17" s="22">
        <f t="shared" si="2"/>
        <v>2056.62</v>
      </c>
      <c r="L17" s="22">
        <f t="shared" si="2"/>
        <v>1381.65</v>
      </c>
      <c r="M17" s="22">
        <f t="shared" ref="M17:R17" si="3">M16*$B$8</f>
        <v>2237.8200000000002</v>
      </c>
      <c r="N17" s="22">
        <f t="shared" si="3"/>
        <v>552.66000000000008</v>
      </c>
      <c r="O17" s="22">
        <f t="shared" si="3"/>
        <v>2278.59</v>
      </c>
      <c r="P17" s="22">
        <f t="shared" si="3"/>
        <v>928.65000000000009</v>
      </c>
      <c r="Q17" s="22">
        <f t="shared" si="3"/>
        <v>788.22</v>
      </c>
      <c r="R17" s="22">
        <f t="shared" si="3"/>
        <v>13.59</v>
      </c>
      <c r="S17" s="22">
        <f t="shared" ref="S17:AG17" si="4">S16*$B$8</f>
        <v>344.28000000000003</v>
      </c>
      <c r="T17" s="22">
        <f t="shared" si="4"/>
        <v>231.03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21336.300000000003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189</v>
      </c>
      <c r="C22" s="20">
        <f t="shared" ref="C22:L22" si="11">+C16+C18+C20</f>
        <v>358</v>
      </c>
      <c r="D22" s="20">
        <f t="shared" si="11"/>
        <v>71</v>
      </c>
      <c r="E22" s="20">
        <f t="shared" si="11"/>
        <v>282</v>
      </c>
      <c r="F22" s="20">
        <f t="shared" si="11"/>
        <v>162</v>
      </c>
      <c r="G22" s="20">
        <f t="shared" si="11"/>
        <v>373</v>
      </c>
      <c r="H22" s="20">
        <f t="shared" si="11"/>
        <v>135</v>
      </c>
      <c r="I22" s="20">
        <f t="shared" si="11"/>
        <v>441</v>
      </c>
      <c r="J22" s="20">
        <f t="shared" si="11"/>
        <v>312</v>
      </c>
      <c r="K22" s="20">
        <f t="shared" si="11"/>
        <v>454</v>
      </c>
      <c r="L22" s="20">
        <f t="shared" si="11"/>
        <v>305</v>
      </c>
      <c r="M22" s="20">
        <f t="shared" ref="M22:S22" si="12">+M16+M18+M20</f>
        <v>494</v>
      </c>
      <c r="N22" s="20">
        <f t="shared" si="12"/>
        <v>122</v>
      </c>
      <c r="O22" s="20">
        <f t="shared" si="12"/>
        <v>503</v>
      </c>
      <c r="P22" s="20">
        <f t="shared" si="12"/>
        <v>205</v>
      </c>
      <c r="Q22" s="20">
        <f t="shared" si="12"/>
        <v>174</v>
      </c>
      <c r="R22" s="20">
        <f t="shared" si="12"/>
        <v>3</v>
      </c>
      <c r="S22" s="20">
        <f t="shared" si="12"/>
        <v>76</v>
      </c>
      <c r="T22" s="20">
        <f t="shared" ref="T22:AG22" si="13">+T16+T18+T20</f>
        <v>51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4710</v>
      </c>
    </row>
    <row r="23" spans="1:36" s="47" customFormat="1" x14ac:dyDescent="0.25">
      <c r="A23" s="48" t="s">
        <v>26</v>
      </c>
      <c r="B23" s="19">
        <f>+B17+B19+B21</f>
        <v>856.17000000000007</v>
      </c>
      <c r="C23" s="19">
        <f t="shared" ref="C23:L23" si="14">+C17+C19+C21</f>
        <v>1621.74</v>
      </c>
      <c r="D23" s="19">
        <f t="shared" si="14"/>
        <v>321.63</v>
      </c>
      <c r="E23" s="19">
        <f t="shared" si="14"/>
        <v>1277.46</v>
      </c>
      <c r="F23" s="19">
        <f t="shared" si="14"/>
        <v>733.86</v>
      </c>
      <c r="G23" s="19">
        <f t="shared" si="14"/>
        <v>1689.69</v>
      </c>
      <c r="H23" s="19">
        <f t="shared" si="14"/>
        <v>611.55000000000007</v>
      </c>
      <c r="I23" s="19">
        <f t="shared" si="14"/>
        <v>1997.73</v>
      </c>
      <c r="J23" s="19">
        <f t="shared" si="14"/>
        <v>1413.3600000000001</v>
      </c>
      <c r="K23" s="19">
        <f t="shared" si="14"/>
        <v>2056.62</v>
      </c>
      <c r="L23" s="19">
        <f t="shared" si="14"/>
        <v>1381.65</v>
      </c>
      <c r="M23" s="19">
        <f t="shared" ref="M23:S23" si="15">+M17+M19+M21</f>
        <v>2237.8200000000002</v>
      </c>
      <c r="N23" s="19">
        <f t="shared" si="15"/>
        <v>552.66000000000008</v>
      </c>
      <c r="O23" s="19">
        <f t="shared" si="15"/>
        <v>2278.59</v>
      </c>
      <c r="P23" s="19">
        <f t="shared" si="15"/>
        <v>928.65000000000009</v>
      </c>
      <c r="Q23" s="19">
        <f t="shared" si="15"/>
        <v>788.22</v>
      </c>
      <c r="R23" s="19">
        <f t="shared" si="15"/>
        <v>13.59</v>
      </c>
      <c r="S23" s="19">
        <f t="shared" si="15"/>
        <v>344.28000000000003</v>
      </c>
      <c r="T23" s="19">
        <f t="shared" ref="T23:AG23" si="16">+T17+T19+T21</f>
        <v>231.03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21336.300000000003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100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100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453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453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100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100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453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453</v>
      </c>
    </row>
    <row r="32" spans="1:36" x14ac:dyDescent="0.25">
      <c r="A32" s="13" t="s">
        <v>34</v>
      </c>
      <c r="B32" s="36">
        <v>30</v>
      </c>
      <c r="C32" s="36"/>
      <c r="D32" s="36"/>
      <c r="E32" s="36">
        <v>29.99</v>
      </c>
      <c r="F32" s="36"/>
      <c r="G32" s="36"/>
      <c r="H32" s="36"/>
      <c r="I32" s="36"/>
      <c r="J32" s="36"/>
      <c r="K32" s="36"/>
      <c r="L32" s="36"/>
      <c r="M32" s="37"/>
      <c r="N32" s="37"/>
      <c r="O32" s="37">
        <v>40</v>
      </c>
      <c r="P32" s="37"/>
      <c r="Q32" s="37">
        <v>40</v>
      </c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139.99</v>
      </c>
    </row>
    <row r="33" spans="1:34" s="47" customFormat="1" x14ac:dyDescent="0.25">
      <c r="A33" s="46" t="s">
        <v>35</v>
      </c>
      <c r="B33" s="22">
        <f>B32*$B$8</f>
        <v>135.9</v>
      </c>
      <c r="C33" s="22">
        <f t="shared" ref="C33:L33" si="30">C32*$B$8</f>
        <v>0</v>
      </c>
      <c r="D33" s="22">
        <f t="shared" si="30"/>
        <v>0</v>
      </c>
      <c r="E33" s="22">
        <f t="shared" si="30"/>
        <v>135.85470000000001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181.20000000000002</v>
      </c>
      <c r="P33" s="22">
        <f t="shared" si="31"/>
        <v>0</v>
      </c>
      <c r="Q33" s="22">
        <f t="shared" si="31"/>
        <v>181.20000000000002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634.15470000000005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30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29.99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40</v>
      </c>
      <c r="P38" s="20">
        <f t="shared" si="40"/>
        <v>0</v>
      </c>
      <c r="Q38" s="20">
        <f t="shared" si="40"/>
        <v>40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139.99</v>
      </c>
    </row>
    <row r="39" spans="1:34" s="47" customFormat="1" x14ac:dyDescent="0.25">
      <c r="A39" s="48" t="s">
        <v>42</v>
      </c>
      <c r="B39" s="19">
        <f>+B33+B35+B37</f>
        <v>135.9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135.85470000000001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181.20000000000002</v>
      </c>
      <c r="P39" s="19">
        <f t="shared" si="43"/>
        <v>0</v>
      </c>
      <c r="Q39" s="19">
        <f t="shared" si="43"/>
        <v>181.20000000000002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634.15470000000005</v>
      </c>
    </row>
    <row r="40" spans="1:34" x14ac:dyDescent="0.25">
      <c r="A40" s="13" t="s">
        <v>43</v>
      </c>
      <c r="B40" s="36"/>
      <c r="C40" s="36"/>
      <c r="D40" s="36"/>
      <c r="E40" s="36">
        <v>11.91</v>
      </c>
      <c r="F40" s="36"/>
      <c r="G40" s="36">
        <v>5.45</v>
      </c>
      <c r="H40" s="36">
        <v>59.51</v>
      </c>
      <c r="I40" s="36"/>
      <c r="J40" s="36">
        <v>13.46</v>
      </c>
      <c r="K40" s="36"/>
      <c r="L40" s="36">
        <v>136.12</v>
      </c>
      <c r="M40" s="36"/>
      <c r="N40" s="36">
        <v>21.35</v>
      </c>
      <c r="O40" s="36"/>
      <c r="P40" s="36"/>
      <c r="Q40" s="36">
        <v>24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271.8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53.952300000000001</v>
      </c>
      <c r="F41" s="22">
        <f t="shared" si="45"/>
        <v>0</v>
      </c>
      <c r="G41" s="22">
        <f t="shared" si="45"/>
        <v>24.688500000000001</v>
      </c>
      <c r="H41" s="22">
        <f t="shared" si="45"/>
        <v>269.58030000000002</v>
      </c>
      <c r="I41" s="22">
        <f t="shared" si="45"/>
        <v>0</v>
      </c>
      <c r="J41" s="22">
        <f t="shared" si="45"/>
        <v>60.973800000000004</v>
      </c>
      <c r="K41" s="22">
        <f t="shared" si="45"/>
        <v>0</v>
      </c>
      <c r="L41" s="22">
        <f t="shared" si="45"/>
        <v>616.62360000000001</v>
      </c>
      <c r="M41" s="22">
        <f t="shared" ref="M41:R41" si="46">M40*$B$8</f>
        <v>0</v>
      </c>
      <c r="N41" s="22">
        <f t="shared" si="46"/>
        <v>96.715500000000006</v>
      </c>
      <c r="O41" s="22">
        <f t="shared" si="46"/>
        <v>0</v>
      </c>
      <c r="P41" s="22">
        <f t="shared" si="46"/>
        <v>0</v>
      </c>
      <c r="Q41" s="22">
        <f t="shared" si="46"/>
        <v>108.72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1231.2540000000001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11.91</v>
      </c>
      <c r="F46" s="20">
        <f t="shared" si="54"/>
        <v>0</v>
      </c>
      <c r="G46" s="20">
        <f t="shared" si="54"/>
        <v>5.45</v>
      </c>
      <c r="H46" s="20">
        <f t="shared" si="54"/>
        <v>59.51</v>
      </c>
      <c r="I46" s="20">
        <f t="shared" si="54"/>
        <v>0</v>
      </c>
      <c r="J46" s="20">
        <f t="shared" si="54"/>
        <v>13.46</v>
      </c>
      <c r="K46" s="20">
        <f t="shared" si="54"/>
        <v>0</v>
      </c>
      <c r="L46" s="20">
        <f t="shared" si="54"/>
        <v>136.12</v>
      </c>
      <c r="M46" s="20">
        <f t="shared" ref="M46:S46" si="55">+M40+M42+M44</f>
        <v>0</v>
      </c>
      <c r="N46" s="20">
        <f t="shared" si="55"/>
        <v>21.35</v>
      </c>
      <c r="O46" s="20">
        <f t="shared" si="55"/>
        <v>0</v>
      </c>
      <c r="P46" s="20">
        <f t="shared" si="55"/>
        <v>0</v>
      </c>
      <c r="Q46" s="20">
        <f t="shared" si="55"/>
        <v>24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271.8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53.952300000000001</v>
      </c>
      <c r="F47" s="19">
        <f t="shared" si="57"/>
        <v>0</v>
      </c>
      <c r="G47" s="19">
        <f t="shared" si="57"/>
        <v>24.688500000000001</v>
      </c>
      <c r="H47" s="19">
        <f t="shared" si="57"/>
        <v>269.58030000000002</v>
      </c>
      <c r="I47" s="19">
        <f t="shared" si="57"/>
        <v>0</v>
      </c>
      <c r="J47" s="19">
        <f t="shared" si="57"/>
        <v>60.973800000000004</v>
      </c>
      <c r="K47" s="19">
        <f t="shared" si="57"/>
        <v>0</v>
      </c>
      <c r="L47" s="19">
        <f t="shared" si="57"/>
        <v>616.62360000000001</v>
      </c>
      <c r="M47" s="19">
        <f t="shared" ref="M47:S47" si="58">+M41+M43+M45</f>
        <v>0</v>
      </c>
      <c r="N47" s="19">
        <f t="shared" si="58"/>
        <v>96.715500000000006</v>
      </c>
      <c r="O47" s="19">
        <f t="shared" si="58"/>
        <v>0</v>
      </c>
      <c r="P47" s="19">
        <f t="shared" si="58"/>
        <v>0</v>
      </c>
      <c r="Q47" s="19">
        <f t="shared" si="58"/>
        <v>108.72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1231.2540000000001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495.48</v>
      </c>
      <c r="C49" s="44">
        <v>1145.6199999999999</v>
      </c>
      <c r="D49" s="44">
        <v>232.06</v>
      </c>
      <c r="E49" s="44">
        <v>1354.96</v>
      </c>
      <c r="F49" s="44">
        <v>556.97</v>
      </c>
      <c r="G49" s="44">
        <v>918.03</v>
      </c>
      <c r="H49" s="44">
        <v>1371.32</v>
      </c>
      <c r="I49" s="44">
        <v>1415.39</v>
      </c>
      <c r="J49" s="44">
        <v>956.22</v>
      </c>
      <c r="K49" s="44">
        <v>1240.55</v>
      </c>
      <c r="L49" s="44">
        <v>774.41</v>
      </c>
      <c r="M49" s="45">
        <v>1153.92</v>
      </c>
      <c r="N49" s="45">
        <v>782.32</v>
      </c>
      <c r="O49" s="45">
        <v>1173.9100000000001</v>
      </c>
      <c r="P49" s="45">
        <v>160.76</v>
      </c>
      <c r="Q49" s="45">
        <v>475.38</v>
      </c>
      <c r="R49" s="45">
        <v>16.559999999999999</v>
      </c>
      <c r="S49" s="45">
        <v>151.58000000000001</v>
      </c>
      <c r="T49" s="45">
        <v>210.41</v>
      </c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14585.849999999997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205.37</v>
      </c>
      <c r="C53" s="44">
        <v>472.2</v>
      </c>
      <c r="D53" s="44">
        <v>111.63</v>
      </c>
      <c r="E53" s="44">
        <v>422.01</v>
      </c>
      <c r="F53" s="44">
        <v>134.91</v>
      </c>
      <c r="G53" s="44">
        <v>416.97</v>
      </c>
      <c r="H53" s="44">
        <v>321.39999999999998</v>
      </c>
      <c r="I53" s="44">
        <v>1283.8499999999999</v>
      </c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>
        <v>55.46</v>
      </c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3423.8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0</v>
      </c>
      <c r="G54" s="44"/>
      <c r="H54" s="44"/>
      <c r="I54" s="44"/>
      <c r="J54" s="44"/>
      <c r="K54" s="44">
        <v>261.77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261.77</v>
      </c>
    </row>
    <row r="55" spans="1:34" x14ac:dyDescent="0.25">
      <c r="A55" s="17" t="s">
        <v>52</v>
      </c>
      <c r="B55" s="44"/>
      <c r="C55" s="44">
        <v>32.51</v>
      </c>
      <c r="D55" s="44"/>
      <c r="E55" s="44"/>
      <c r="F55" s="44">
        <v>29.31</v>
      </c>
      <c r="G55" s="44">
        <v>4.75</v>
      </c>
      <c r="H55" s="44">
        <v>10</v>
      </c>
      <c r="I55" s="44">
        <v>180.97</v>
      </c>
      <c r="J55" s="44"/>
      <c r="K55" s="44">
        <v>82.9</v>
      </c>
      <c r="L55" s="44">
        <v>118.14</v>
      </c>
      <c r="M55" s="45">
        <v>8.6</v>
      </c>
      <c r="N55" s="45"/>
      <c r="O55" s="45">
        <v>192.4</v>
      </c>
      <c r="P55" s="45"/>
      <c r="Q55" s="45"/>
      <c r="R55" s="45">
        <v>21.85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681.43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1692.92</v>
      </c>
      <c r="C64" s="53">
        <f t="shared" ref="C64:AG64" si="61">+C15+C23+C31+C39+C47+C48+C49+C50+C51+C52+C53+C54+C55+C56+C57+C58+C59+C60+C61+C62+C63</f>
        <v>3272.0699999999997</v>
      </c>
      <c r="D64" s="53">
        <f t="shared" si="61"/>
        <v>668.32</v>
      </c>
      <c r="E64" s="53">
        <f t="shared" si="61"/>
        <v>3244.2370000000001</v>
      </c>
      <c r="F64" s="53">
        <f t="shared" si="61"/>
        <v>1908.0500000000002</v>
      </c>
      <c r="G64" s="53">
        <f t="shared" si="61"/>
        <v>3195.0285000000003</v>
      </c>
      <c r="H64" s="53">
        <f t="shared" si="61"/>
        <v>2583.8503000000001</v>
      </c>
      <c r="I64" s="53">
        <f t="shared" si="61"/>
        <v>4915.6899999999996</v>
      </c>
      <c r="J64" s="53">
        <f t="shared" si="61"/>
        <v>2433.0538000000001</v>
      </c>
      <c r="K64" s="53">
        <f t="shared" si="61"/>
        <v>3685.1899999999996</v>
      </c>
      <c r="L64" s="53">
        <f t="shared" si="61"/>
        <v>2890.8235999999997</v>
      </c>
      <c r="M64" s="53">
        <f t="shared" si="61"/>
        <v>3453.84</v>
      </c>
      <c r="N64" s="53">
        <f t="shared" si="61"/>
        <v>1431.6955000000003</v>
      </c>
      <c r="O64" s="53">
        <f t="shared" si="61"/>
        <v>3826.1</v>
      </c>
      <c r="P64" s="53">
        <f t="shared" si="61"/>
        <v>1089.4100000000001</v>
      </c>
      <c r="Q64" s="53">
        <f t="shared" si="61"/>
        <v>1574.52</v>
      </c>
      <c r="R64" s="53">
        <f t="shared" si="61"/>
        <v>52</v>
      </c>
      <c r="S64" s="53">
        <f t="shared" si="61"/>
        <v>495.86</v>
      </c>
      <c r="T64" s="53">
        <f t="shared" si="61"/>
        <v>531.1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42943.758699999998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9 N</v>
      </c>
      <c r="Q66" s="55" t="str">
        <f t="shared" si="62"/>
        <v>CAJA 10 N</v>
      </c>
      <c r="R66" s="55" t="str">
        <f t="shared" si="62"/>
        <v>CAJA 12 D</v>
      </c>
      <c r="S66" s="55" t="str">
        <f t="shared" si="62"/>
        <v>CAJA 12 N</v>
      </c>
      <c r="T66" s="55" t="str">
        <f t="shared" si="62"/>
        <v>CAJA 14 D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1685.53</v>
      </c>
      <c r="C67" s="57">
        <f t="shared" ref="C67:L67" si="63">C12</f>
        <v>3220.82</v>
      </c>
      <c r="D67" s="57">
        <f t="shared" si="63"/>
        <v>658.51</v>
      </c>
      <c r="E67" s="57">
        <f t="shared" si="63"/>
        <v>3224.39</v>
      </c>
      <c r="F67" s="57">
        <f t="shared" si="63"/>
        <v>1894.97</v>
      </c>
      <c r="G67" s="57">
        <f t="shared" si="63"/>
        <v>3189.5</v>
      </c>
      <c r="H67" s="57">
        <f t="shared" si="63"/>
        <v>2600.16</v>
      </c>
      <c r="I67" s="57">
        <f t="shared" si="63"/>
        <v>4913.13</v>
      </c>
      <c r="J67" s="57">
        <f t="shared" si="63"/>
        <v>2430.15</v>
      </c>
      <c r="K67" s="57">
        <f t="shared" si="63"/>
        <v>3684.08</v>
      </c>
      <c r="L67" s="57">
        <f t="shared" si="63"/>
        <v>2863.42</v>
      </c>
      <c r="M67" s="57">
        <f t="shared" ref="M67:AG67" si="64">M12</f>
        <v>3453.01</v>
      </c>
      <c r="N67" s="57">
        <f t="shared" si="64"/>
        <v>1412.05</v>
      </c>
      <c r="O67" s="57">
        <f t="shared" si="64"/>
        <v>3800.32</v>
      </c>
      <c r="P67" s="57">
        <f t="shared" si="64"/>
        <v>1067.28</v>
      </c>
      <c r="Q67" s="57">
        <f t="shared" si="64"/>
        <v>1573.08</v>
      </c>
      <c r="R67" s="57">
        <f t="shared" si="64"/>
        <v>50.39</v>
      </c>
      <c r="S67" s="57">
        <f t="shared" si="64"/>
        <v>492.6</v>
      </c>
      <c r="T67" s="57">
        <f t="shared" si="64"/>
        <v>522.54999999999995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42735.94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1685.53</v>
      </c>
      <c r="C69" s="59">
        <f t="shared" ref="C69:L69" si="67">+C67+C68</f>
        <v>3220.82</v>
      </c>
      <c r="D69" s="59">
        <f t="shared" si="67"/>
        <v>658.51</v>
      </c>
      <c r="E69" s="59">
        <f t="shared" si="67"/>
        <v>3224.39</v>
      </c>
      <c r="F69" s="59">
        <f t="shared" si="67"/>
        <v>1894.97</v>
      </c>
      <c r="G69" s="59">
        <f t="shared" si="67"/>
        <v>3189.5</v>
      </c>
      <c r="H69" s="59">
        <f t="shared" si="67"/>
        <v>2600.16</v>
      </c>
      <c r="I69" s="59">
        <f t="shared" si="67"/>
        <v>4913.13</v>
      </c>
      <c r="J69" s="59">
        <f t="shared" si="67"/>
        <v>2430.15</v>
      </c>
      <c r="K69" s="59">
        <f t="shared" si="67"/>
        <v>3684.08</v>
      </c>
      <c r="L69" s="59">
        <f t="shared" si="67"/>
        <v>2863.42</v>
      </c>
      <c r="M69" s="59">
        <f t="shared" ref="M69:AG69" si="68">+M67+M68</f>
        <v>3453.01</v>
      </c>
      <c r="N69" s="59">
        <f t="shared" si="68"/>
        <v>1412.05</v>
      </c>
      <c r="O69" s="59">
        <f t="shared" si="68"/>
        <v>3800.32</v>
      </c>
      <c r="P69" s="59">
        <f t="shared" si="68"/>
        <v>1067.28</v>
      </c>
      <c r="Q69" s="59">
        <f t="shared" si="68"/>
        <v>1573.08</v>
      </c>
      <c r="R69" s="59">
        <f t="shared" si="68"/>
        <v>50.39</v>
      </c>
      <c r="S69" s="59">
        <f t="shared" si="68"/>
        <v>492.6</v>
      </c>
      <c r="T69" s="59">
        <f t="shared" si="68"/>
        <v>522.54999999999995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42735.94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7.3900000000001</v>
      </c>
      <c r="C70" s="57">
        <f t="shared" si="69"/>
        <v>51.249999999999545</v>
      </c>
      <c r="D70" s="57">
        <f t="shared" si="69"/>
        <v>9.8100000000000591</v>
      </c>
      <c r="E70" s="57">
        <f t="shared" si="69"/>
        <v>19.847000000000207</v>
      </c>
      <c r="F70" s="57">
        <f t="shared" si="69"/>
        <v>13.080000000000155</v>
      </c>
      <c r="G70" s="57">
        <f t="shared" si="69"/>
        <v>5.5285000000003492</v>
      </c>
      <c r="H70" s="57">
        <f t="shared" si="69"/>
        <v>-16.309699999999793</v>
      </c>
      <c r="I70" s="57">
        <f t="shared" si="69"/>
        <v>2.5599999999994907</v>
      </c>
      <c r="J70" s="57">
        <f t="shared" si="69"/>
        <v>2.9038000000000466</v>
      </c>
      <c r="K70" s="57">
        <f t="shared" si="69"/>
        <v>1.1099999999996726</v>
      </c>
      <c r="L70" s="57">
        <f t="shared" si="69"/>
        <v>27.403599999999642</v>
      </c>
      <c r="M70" s="57">
        <f t="shared" ref="M70:AG70" si="70">+M64-M69</f>
        <v>0.82999999999992724</v>
      </c>
      <c r="N70" s="57">
        <f t="shared" si="70"/>
        <v>19.645500000000311</v>
      </c>
      <c r="O70" s="57">
        <f t="shared" si="70"/>
        <v>25.779999999999745</v>
      </c>
      <c r="P70" s="57">
        <f t="shared" si="70"/>
        <v>22.130000000000109</v>
      </c>
      <c r="Q70" s="57">
        <f t="shared" si="70"/>
        <v>1.4400000000000546</v>
      </c>
      <c r="R70" s="57">
        <f t="shared" si="70"/>
        <v>1.6099999999999994</v>
      </c>
      <c r="S70" s="57">
        <f t="shared" si="70"/>
        <v>3.2599999999999909</v>
      </c>
      <c r="T70" s="57">
        <f t="shared" si="70"/>
        <v>8.5500000000000682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207.81869999999969</v>
      </c>
    </row>
    <row r="71" spans="1:34" ht="101.25" customHeight="1" x14ac:dyDescent="0.25">
      <c r="A71" s="77" t="s">
        <v>96</v>
      </c>
      <c r="B71" s="14" t="s">
        <v>128</v>
      </c>
      <c r="C71" s="14" t="s">
        <v>129</v>
      </c>
      <c r="D71" s="14"/>
      <c r="E71" s="14" t="s">
        <v>130</v>
      </c>
      <c r="F71" s="14" t="s">
        <v>131</v>
      </c>
      <c r="G71" s="14"/>
      <c r="H71" s="14" t="s">
        <v>132</v>
      </c>
      <c r="I71" s="14"/>
      <c r="J71" s="14"/>
      <c r="K71" s="14"/>
      <c r="L71" s="14" t="s">
        <v>133</v>
      </c>
      <c r="M71" s="29"/>
      <c r="N71" s="29" t="s">
        <v>134</v>
      </c>
      <c r="O71" s="29" t="s">
        <v>135</v>
      </c>
      <c r="P71" s="29" t="s">
        <v>136</v>
      </c>
      <c r="Q71" s="29"/>
      <c r="R71" s="29"/>
      <c r="S71" s="29" t="s">
        <v>137</v>
      </c>
      <c r="T71" s="29" t="s">
        <v>138</v>
      </c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57" sqref="AH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61</v>
      </c>
      <c r="G11" s="5" t="s">
        <v>63</v>
      </c>
      <c r="H11" s="5" t="s">
        <v>64</v>
      </c>
      <c r="I11" s="5" t="s">
        <v>67</v>
      </c>
      <c r="J11" s="5" t="s">
        <v>68</v>
      </c>
      <c r="K11" s="5" t="s">
        <v>69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1950.9</v>
      </c>
      <c r="C12" s="26">
        <v>3064.7</v>
      </c>
      <c r="D12" s="26">
        <v>1331.42</v>
      </c>
      <c r="E12" s="26">
        <v>3189.58</v>
      </c>
      <c r="F12" s="26">
        <v>280.83999999999997</v>
      </c>
      <c r="G12" s="26">
        <v>1396.06</v>
      </c>
      <c r="H12" s="26">
        <v>3404.08</v>
      </c>
      <c r="I12" s="26">
        <v>628.92999999999995</v>
      </c>
      <c r="J12" s="26">
        <v>1665.86</v>
      </c>
      <c r="K12" s="26">
        <v>892.38</v>
      </c>
      <c r="L12" s="26">
        <v>1143.93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18948.68</v>
      </c>
      <c r="AI12" s="26">
        <v>18948.68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>
        <v>7.5</v>
      </c>
      <c r="E13" s="26"/>
      <c r="F13" s="26">
        <v>0</v>
      </c>
      <c r="G13" s="26"/>
      <c r="H13" s="26">
        <v>18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25.5</v>
      </c>
      <c r="AI13" s="26"/>
      <c r="AJ13" s="69">
        <f>+AI13-AH13</f>
        <v>-25.5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32.700000000000003</v>
      </c>
      <c r="C15" s="23">
        <v>73.7</v>
      </c>
      <c r="D15" s="23">
        <v>7.05</v>
      </c>
      <c r="E15" s="23">
        <v>32.5</v>
      </c>
      <c r="F15" s="23">
        <v>32</v>
      </c>
      <c r="G15" s="23">
        <v>14.1</v>
      </c>
      <c r="H15" s="23">
        <v>0</v>
      </c>
      <c r="I15" s="23">
        <v>17.2</v>
      </c>
      <c r="J15" s="23">
        <v>71.5</v>
      </c>
      <c r="K15" s="23">
        <v>16.5</v>
      </c>
      <c r="L15" s="23">
        <v>9.5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306.75</v>
      </c>
    </row>
    <row r="16" spans="1:36" s="32" customFormat="1" x14ac:dyDescent="0.25">
      <c r="A16" s="30" t="s">
        <v>20</v>
      </c>
      <c r="B16" s="31">
        <v>192</v>
      </c>
      <c r="C16" s="31">
        <v>322</v>
      </c>
      <c r="D16" s="31">
        <v>149</v>
      </c>
      <c r="E16" s="31">
        <v>381</v>
      </c>
      <c r="F16" s="31">
        <v>16</v>
      </c>
      <c r="G16" s="31">
        <v>41</v>
      </c>
      <c r="H16" s="31">
        <v>391</v>
      </c>
      <c r="I16" s="31">
        <v>73</v>
      </c>
      <c r="J16" s="31">
        <v>191</v>
      </c>
      <c r="K16" s="31">
        <v>101</v>
      </c>
      <c r="L16" s="31">
        <v>97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1954</v>
      </c>
      <c r="AJ16" s="70"/>
    </row>
    <row r="17" spans="1:36" s="47" customFormat="1" x14ac:dyDescent="0.25">
      <c r="A17" s="46" t="s">
        <v>27</v>
      </c>
      <c r="B17" s="22">
        <f>B16*$B$8</f>
        <v>869.76</v>
      </c>
      <c r="C17" s="22">
        <f>C16*$B$8</f>
        <v>1458.66</v>
      </c>
      <c r="D17" s="22">
        <f t="shared" ref="D17:AG17" si="2">D16*$B$8</f>
        <v>674.97</v>
      </c>
      <c r="E17" s="22">
        <f t="shared" si="2"/>
        <v>1725.93</v>
      </c>
      <c r="F17" s="22">
        <f t="shared" si="2"/>
        <v>72.48</v>
      </c>
      <c r="G17" s="22">
        <f t="shared" si="2"/>
        <v>185.73000000000002</v>
      </c>
      <c r="H17" s="22">
        <f t="shared" si="2"/>
        <v>1771.23</v>
      </c>
      <c r="I17" s="22">
        <f t="shared" si="2"/>
        <v>330.69</v>
      </c>
      <c r="J17" s="22">
        <f t="shared" si="2"/>
        <v>865.23</v>
      </c>
      <c r="K17" s="22">
        <f t="shared" si="2"/>
        <v>457.53000000000003</v>
      </c>
      <c r="L17" s="22">
        <f t="shared" si="2"/>
        <v>439.41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8851.6200000000008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192</v>
      </c>
      <c r="C22" s="20">
        <f t="shared" ref="C22:AG23" si="5">+C16+C18+C20</f>
        <v>322</v>
      </c>
      <c r="D22" s="20">
        <f t="shared" si="5"/>
        <v>149</v>
      </c>
      <c r="E22" s="20">
        <f t="shared" si="5"/>
        <v>381</v>
      </c>
      <c r="F22" s="20">
        <f t="shared" si="5"/>
        <v>16</v>
      </c>
      <c r="G22" s="20">
        <f t="shared" si="5"/>
        <v>41</v>
      </c>
      <c r="H22" s="20">
        <f t="shared" si="5"/>
        <v>391</v>
      </c>
      <c r="I22" s="20">
        <f t="shared" si="5"/>
        <v>73</v>
      </c>
      <c r="J22" s="20">
        <f t="shared" si="5"/>
        <v>191</v>
      </c>
      <c r="K22" s="20">
        <f t="shared" si="5"/>
        <v>101</v>
      </c>
      <c r="L22" s="20">
        <f t="shared" si="5"/>
        <v>97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1954</v>
      </c>
    </row>
    <row r="23" spans="1:36" s="47" customFormat="1" x14ac:dyDescent="0.25">
      <c r="A23" s="48" t="s">
        <v>26</v>
      </c>
      <c r="B23" s="19">
        <f>+B17+B19+B21</f>
        <v>869.76</v>
      </c>
      <c r="C23" s="19">
        <f t="shared" si="5"/>
        <v>1458.66</v>
      </c>
      <c r="D23" s="19">
        <f t="shared" si="5"/>
        <v>674.97</v>
      </c>
      <c r="E23" s="19">
        <f t="shared" si="5"/>
        <v>1725.93</v>
      </c>
      <c r="F23" s="19">
        <f t="shared" si="5"/>
        <v>72.48</v>
      </c>
      <c r="G23" s="19">
        <f t="shared" si="5"/>
        <v>185.73000000000002</v>
      </c>
      <c r="H23" s="19">
        <f t="shared" si="5"/>
        <v>1771.23</v>
      </c>
      <c r="I23" s="19">
        <f t="shared" si="5"/>
        <v>330.69</v>
      </c>
      <c r="J23" s="19">
        <f t="shared" si="5"/>
        <v>865.23</v>
      </c>
      <c r="K23" s="19">
        <f t="shared" si="5"/>
        <v>457.53000000000003</v>
      </c>
      <c r="L23" s="19">
        <f t="shared" si="5"/>
        <v>439.41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8851.6200000000008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51.9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51.9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235.107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235.107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51.9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51.9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235.107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235.107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21.55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21.55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97.621500000000012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97.621500000000012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21.55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21.55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97.621500000000012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97.621500000000012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668.98</v>
      </c>
      <c r="C49" s="44">
        <v>1004.34</v>
      </c>
      <c r="D49" s="44">
        <v>430.47</v>
      </c>
      <c r="E49" s="44">
        <v>999.03</v>
      </c>
      <c r="F49" s="44">
        <v>186.93</v>
      </c>
      <c r="G49" s="44">
        <v>847.37</v>
      </c>
      <c r="H49" s="44">
        <v>1185.78</v>
      </c>
      <c r="I49" s="44">
        <v>282.04000000000002</v>
      </c>
      <c r="J49" s="44">
        <v>731.44</v>
      </c>
      <c r="K49" s="44">
        <v>245.74</v>
      </c>
      <c r="L49" s="44">
        <v>390.7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6972.8199999999988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174.59</v>
      </c>
      <c r="C53" s="44">
        <v>278.89</v>
      </c>
      <c r="D53" s="44">
        <v>221.18</v>
      </c>
      <c r="E53" s="44">
        <v>356.22</v>
      </c>
      <c r="F53" s="44">
        <v>0</v>
      </c>
      <c r="G53" s="44">
        <v>318.52999999999997</v>
      </c>
      <c r="H53" s="44">
        <v>389.32</v>
      </c>
      <c r="I53" s="44"/>
      <c r="J53" s="44"/>
      <c r="K53" s="44">
        <v>179.72</v>
      </c>
      <c r="L53" s="44">
        <v>307.26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2225.71</v>
      </c>
    </row>
    <row r="54" spans="1:34" x14ac:dyDescent="0.25">
      <c r="A54" s="17" t="s">
        <v>114</v>
      </c>
      <c r="B54" s="44">
        <v>5.4</v>
      </c>
      <c r="C54" s="44"/>
      <c r="D54" s="44"/>
      <c r="E54" s="44">
        <v>78.180000000000007</v>
      </c>
      <c r="F54" s="44"/>
      <c r="G54" s="44">
        <v>5.89</v>
      </c>
      <c r="H54" s="44"/>
      <c r="I54" s="44">
        <v>0.97</v>
      </c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90.440000000000012</v>
      </c>
    </row>
    <row r="55" spans="1:34" x14ac:dyDescent="0.25">
      <c r="A55" s="17" t="s">
        <v>52</v>
      </c>
      <c r="B55" s="44">
        <v>202.23</v>
      </c>
      <c r="C55" s="44">
        <v>14.6</v>
      </c>
      <c r="D55" s="44">
        <v>18.36</v>
      </c>
      <c r="E55" s="44">
        <v>2</v>
      </c>
      <c r="F55" s="44"/>
      <c r="G55" s="44">
        <v>20.9</v>
      </c>
      <c r="H55" s="44">
        <v>11.78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269.86999999999995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1953.66</v>
      </c>
      <c r="C64" s="53">
        <f t="shared" ref="C64:AG64" si="21">+C15+C23+C31+C39+C47+C48+C49+C50+C51+C52+C53+C54+C55+C56+C57+C58+C59+C60+C61+C62+C63</f>
        <v>3065.297</v>
      </c>
      <c r="D64" s="53">
        <f t="shared" si="21"/>
        <v>1352.03</v>
      </c>
      <c r="E64" s="53">
        <f t="shared" si="21"/>
        <v>3193.86</v>
      </c>
      <c r="F64" s="53">
        <f t="shared" si="21"/>
        <v>291.41000000000003</v>
      </c>
      <c r="G64" s="53">
        <f t="shared" si="21"/>
        <v>1392.5200000000002</v>
      </c>
      <c r="H64" s="53">
        <f t="shared" si="21"/>
        <v>3455.7315000000003</v>
      </c>
      <c r="I64" s="53">
        <f t="shared" si="21"/>
        <v>630.90000000000009</v>
      </c>
      <c r="J64" s="53">
        <f t="shared" si="21"/>
        <v>1668.17</v>
      </c>
      <c r="K64" s="53">
        <f t="shared" si="21"/>
        <v>899.49</v>
      </c>
      <c r="L64" s="53">
        <f t="shared" si="21"/>
        <v>1146.8699999999999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19049.9385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5 D</v>
      </c>
      <c r="G66" s="55" t="str">
        <f t="shared" si="22"/>
        <v>CAJA 6 D</v>
      </c>
      <c r="H66" s="55" t="str">
        <f t="shared" si="22"/>
        <v>CAJA 6 N</v>
      </c>
      <c r="I66" s="55" t="str">
        <f t="shared" si="22"/>
        <v>CAJA 8 D</v>
      </c>
      <c r="J66" s="55" t="str">
        <f t="shared" si="22"/>
        <v>CAJA 8 N</v>
      </c>
      <c r="K66" s="55" t="str">
        <f t="shared" si="22"/>
        <v>CAJA 9 D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1950.9</v>
      </c>
      <c r="C67" s="57">
        <f t="shared" ref="C67:L67" si="23">C12</f>
        <v>3064.7</v>
      </c>
      <c r="D67" s="57">
        <f t="shared" si="23"/>
        <v>1331.42</v>
      </c>
      <c r="E67" s="57">
        <f t="shared" si="23"/>
        <v>3189.58</v>
      </c>
      <c r="F67" s="57">
        <f t="shared" si="23"/>
        <v>280.83999999999997</v>
      </c>
      <c r="G67" s="57">
        <f t="shared" si="23"/>
        <v>1396.06</v>
      </c>
      <c r="H67" s="57">
        <f t="shared" si="23"/>
        <v>3404.08</v>
      </c>
      <c r="I67" s="57">
        <f t="shared" si="23"/>
        <v>628.92999999999995</v>
      </c>
      <c r="J67" s="57">
        <f t="shared" si="23"/>
        <v>1665.86</v>
      </c>
      <c r="K67" s="57">
        <f t="shared" si="23"/>
        <v>892.38</v>
      </c>
      <c r="L67" s="57">
        <f t="shared" si="23"/>
        <v>1143.93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18948.68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7.5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18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25.5</v>
      </c>
    </row>
    <row r="69" spans="1:34" s="47" customFormat="1" x14ac:dyDescent="0.25">
      <c r="A69" s="58" t="s">
        <v>94</v>
      </c>
      <c r="B69" s="59">
        <f>+B67+B68</f>
        <v>1950.9</v>
      </c>
      <c r="C69" s="59">
        <f t="shared" ref="C69:AG69" si="25">+C67+C68</f>
        <v>3064.7</v>
      </c>
      <c r="D69" s="59">
        <f t="shared" si="25"/>
        <v>1338.92</v>
      </c>
      <c r="E69" s="59">
        <f t="shared" si="25"/>
        <v>3189.58</v>
      </c>
      <c r="F69" s="59">
        <f t="shared" si="25"/>
        <v>280.83999999999997</v>
      </c>
      <c r="G69" s="59">
        <f t="shared" si="25"/>
        <v>1396.06</v>
      </c>
      <c r="H69" s="59">
        <f t="shared" si="25"/>
        <v>3422.08</v>
      </c>
      <c r="I69" s="59">
        <f t="shared" si="25"/>
        <v>628.92999999999995</v>
      </c>
      <c r="J69" s="59">
        <f t="shared" si="25"/>
        <v>1665.86</v>
      </c>
      <c r="K69" s="59">
        <f t="shared" si="25"/>
        <v>892.38</v>
      </c>
      <c r="L69" s="59">
        <f t="shared" si="25"/>
        <v>1143.93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18974.18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2.7599999999999909</v>
      </c>
      <c r="C70" s="57">
        <f t="shared" si="26"/>
        <v>0.59700000000020736</v>
      </c>
      <c r="D70" s="57">
        <f t="shared" si="26"/>
        <v>13.1099999999999</v>
      </c>
      <c r="E70" s="57">
        <f t="shared" si="26"/>
        <v>4.2800000000002001</v>
      </c>
      <c r="F70" s="57">
        <f t="shared" si="26"/>
        <v>10.57000000000005</v>
      </c>
      <c r="G70" s="57">
        <f t="shared" si="26"/>
        <v>-3.5399999999997362</v>
      </c>
      <c r="H70" s="57">
        <f t="shared" si="26"/>
        <v>33.651500000000397</v>
      </c>
      <c r="I70" s="57">
        <f t="shared" si="26"/>
        <v>1.970000000000141</v>
      </c>
      <c r="J70" s="57">
        <f t="shared" si="26"/>
        <v>2.3100000000001728</v>
      </c>
      <c r="K70" s="57">
        <f t="shared" si="26"/>
        <v>7.1100000000000136</v>
      </c>
      <c r="L70" s="57">
        <f t="shared" si="26"/>
        <v>2.9399999999998272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75.758500000001163</v>
      </c>
    </row>
    <row r="71" spans="1:34" ht="112.5" customHeight="1" x14ac:dyDescent="0.25">
      <c r="A71" s="77" t="s">
        <v>96</v>
      </c>
      <c r="B71" s="14"/>
      <c r="C71" s="14"/>
      <c r="D71" s="14" t="s">
        <v>121</v>
      </c>
      <c r="E71" s="14"/>
      <c r="F71" s="14"/>
      <c r="G71" s="14" t="s">
        <v>122</v>
      </c>
      <c r="H71" s="14" t="s">
        <v>123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59</v>
      </c>
      <c r="G11" s="5" t="s">
        <v>60</v>
      </c>
      <c r="H11" s="5" t="s">
        <v>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1226.81</v>
      </c>
      <c r="C12" s="26">
        <v>1827.06</v>
      </c>
      <c r="D12" s="26">
        <v>1683.29</v>
      </c>
      <c r="E12" s="26">
        <v>1461.66</v>
      </c>
      <c r="F12" s="26">
        <v>412.35</v>
      </c>
      <c r="G12" s="26">
        <v>677.12</v>
      </c>
      <c r="H12" s="26">
        <v>298.39999999999998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7586.69</v>
      </c>
      <c r="AI12" s="26">
        <v>7586.69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16.399999999999999</v>
      </c>
      <c r="E15" s="23">
        <v>17.5</v>
      </c>
      <c r="F15" s="23"/>
      <c r="G15" s="23"/>
      <c r="H15" s="23">
        <v>3.3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37.199999999999996</v>
      </c>
    </row>
    <row r="16" spans="1:36" s="32" customFormat="1" x14ac:dyDescent="0.25">
      <c r="A16" s="30" t="s">
        <v>20</v>
      </c>
      <c r="B16" s="31">
        <v>140</v>
      </c>
      <c r="C16" s="31">
        <v>239</v>
      </c>
      <c r="D16" s="31">
        <v>115</v>
      </c>
      <c r="E16" s="31">
        <v>130</v>
      </c>
      <c r="F16" s="31">
        <v>60</v>
      </c>
      <c r="G16" s="31">
        <v>83</v>
      </c>
      <c r="H16" s="31">
        <v>28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795</v>
      </c>
      <c r="AJ16" s="70"/>
    </row>
    <row r="17" spans="1:36" s="47" customFormat="1" x14ac:dyDescent="0.25">
      <c r="A17" s="46" t="s">
        <v>27</v>
      </c>
      <c r="B17" s="22">
        <f>B16*$B$8</f>
        <v>634.20000000000005</v>
      </c>
      <c r="C17" s="22">
        <f>C16*$B$8</f>
        <v>1082.67</v>
      </c>
      <c r="D17" s="22">
        <f t="shared" ref="D17:AG17" si="2">D16*$B$8</f>
        <v>520.95000000000005</v>
      </c>
      <c r="E17" s="22">
        <f t="shared" si="2"/>
        <v>588.9</v>
      </c>
      <c r="F17" s="22">
        <f t="shared" si="2"/>
        <v>271.8</v>
      </c>
      <c r="G17" s="22">
        <f t="shared" si="2"/>
        <v>375.99</v>
      </c>
      <c r="H17" s="22">
        <f t="shared" si="2"/>
        <v>126.84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3601.3500000000004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140</v>
      </c>
      <c r="C22" s="20">
        <f t="shared" ref="C22:AG23" si="5">+C16+C18+C20</f>
        <v>239</v>
      </c>
      <c r="D22" s="20">
        <f t="shared" si="5"/>
        <v>115</v>
      </c>
      <c r="E22" s="20">
        <f t="shared" si="5"/>
        <v>130</v>
      </c>
      <c r="F22" s="20">
        <f t="shared" si="5"/>
        <v>60</v>
      </c>
      <c r="G22" s="20">
        <f t="shared" si="5"/>
        <v>83</v>
      </c>
      <c r="H22" s="20">
        <f t="shared" si="5"/>
        <v>28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795</v>
      </c>
    </row>
    <row r="23" spans="1:36" s="47" customFormat="1" x14ac:dyDescent="0.25">
      <c r="A23" s="48" t="s">
        <v>26</v>
      </c>
      <c r="B23" s="19">
        <f>+B17+B19+B21</f>
        <v>634.20000000000005</v>
      </c>
      <c r="C23" s="19">
        <f t="shared" si="5"/>
        <v>1082.67</v>
      </c>
      <c r="D23" s="19">
        <f t="shared" si="5"/>
        <v>520.95000000000005</v>
      </c>
      <c r="E23" s="19">
        <f t="shared" si="5"/>
        <v>588.9</v>
      </c>
      <c r="F23" s="19">
        <f t="shared" si="5"/>
        <v>271.8</v>
      </c>
      <c r="G23" s="19">
        <f t="shared" si="5"/>
        <v>375.99</v>
      </c>
      <c r="H23" s="19">
        <f t="shared" si="5"/>
        <v>126.84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3601.3500000000004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17.170000000000002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17.170000000000002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77.780100000000019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77.780100000000019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17.170000000000002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17.170000000000002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77.780100000000019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77.780100000000019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319.3</v>
      </c>
      <c r="C49" s="44">
        <v>433.62</v>
      </c>
      <c r="D49" s="44">
        <v>773.17</v>
      </c>
      <c r="E49" s="44">
        <v>544.02</v>
      </c>
      <c r="F49" s="44">
        <v>179.51</v>
      </c>
      <c r="G49" s="44">
        <v>241.4</v>
      </c>
      <c r="H49" s="44">
        <v>168.81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2659.83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278.60000000000002</v>
      </c>
      <c r="C53" s="44">
        <v>281.02999999999997</v>
      </c>
      <c r="D53" s="44">
        <v>228.31</v>
      </c>
      <c r="E53" s="44">
        <v>315.07</v>
      </c>
      <c r="F53" s="44">
        <v>3.8</v>
      </c>
      <c r="G53" s="44">
        <v>84.52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1191.33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56.36</v>
      </c>
      <c r="D55" s="44">
        <v>66.8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123.16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1232.0999999999999</v>
      </c>
      <c r="C64" s="53">
        <f t="shared" ref="C64:AG64" si="21">+C15+C23+C31+C39+C47+C48+C49+C50+C51+C52+C53+C54+C55+C56+C57+C58+C59+C60+C61+C62+C63</f>
        <v>1853.6799999999998</v>
      </c>
      <c r="D64" s="53">
        <f t="shared" si="21"/>
        <v>1683.4100999999998</v>
      </c>
      <c r="E64" s="53">
        <f t="shared" si="21"/>
        <v>1465.49</v>
      </c>
      <c r="F64" s="53">
        <f t="shared" si="21"/>
        <v>455.11</v>
      </c>
      <c r="G64" s="53">
        <f t="shared" si="21"/>
        <v>701.91</v>
      </c>
      <c r="H64" s="53">
        <f t="shared" si="21"/>
        <v>298.95000000000005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7690.6500999999989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N</v>
      </c>
      <c r="H66" s="55" t="str">
        <f t="shared" si="22"/>
        <v>CAJA 5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1226.81</v>
      </c>
      <c r="C67" s="57">
        <f t="shared" ref="C67:L67" si="23">C12</f>
        <v>1827.06</v>
      </c>
      <c r="D67" s="57">
        <f t="shared" si="23"/>
        <v>1683.29</v>
      </c>
      <c r="E67" s="57">
        <f t="shared" si="23"/>
        <v>1461.66</v>
      </c>
      <c r="F67" s="57">
        <f t="shared" si="23"/>
        <v>412.35</v>
      </c>
      <c r="G67" s="57">
        <f t="shared" si="23"/>
        <v>677.12</v>
      </c>
      <c r="H67" s="57">
        <f t="shared" si="23"/>
        <v>298.39999999999998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7586.69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1226.81</v>
      </c>
      <c r="C69" s="59">
        <f t="shared" ref="C69:AG69" si="25">+C67+C68</f>
        <v>1827.06</v>
      </c>
      <c r="D69" s="59">
        <f t="shared" si="25"/>
        <v>1683.29</v>
      </c>
      <c r="E69" s="59">
        <f t="shared" si="25"/>
        <v>1461.66</v>
      </c>
      <c r="F69" s="59">
        <f t="shared" si="25"/>
        <v>412.35</v>
      </c>
      <c r="G69" s="59">
        <f t="shared" si="25"/>
        <v>677.12</v>
      </c>
      <c r="H69" s="59">
        <f t="shared" si="25"/>
        <v>298.39999999999998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7586.69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5.2899999999999636</v>
      </c>
      <c r="C70" s="57">
        <f t="shared" si="26"/>
        <v>26.619999999999891</v>
      </c>
      <c r="D70" s="57">
        <f t="shared" si="26"/>
        <v>0.12009999999986576</v>
      </c>
      <c r="E70" s="57">
        <f t="shared" si="26"/>
        <v>3.8299999999999272</v>
      </c>
      <c r="F70" s="57">
        <f t="shared" si="26"/>
        <v>42.759999999999991</v>
      </c>
      <c r="G70" s="57">
        <f t="shared" si="26"/>
        <v>24.789999999999964</v>
      </c>
      <c r="H70" s="57">
        <f t="shared" si="26"/>
        <v>0.55000000000006821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103.96009999999967</v>
      </c>
    </row>
    <row r="71" spans="1:34" ht="95.25" customHeight="1" x14ac:dyDescent="0.25">
      <c r="A71" s="77" t="s">
        <v>96</v>
      </c>
      <c r="B71" s="14" t="s">
        <v>124</v>
      </c>
      <c r="C71" s="14" t="s">
        <v>125</v>
      </c>
      <c r="D71" s="14"/>
      <c r="E71" s="14"/>
      <c r="F71" s="14" t="s">
        <v>126</v>
      </c>
      <c r="G71" s="14" t="s">
        <v>127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1342.89</v>
      </c>
      <c r="C12" s="26">
        <v>3216.19</v>
      </c>
      <c r="D12" s="26">
        <v>2439.0100000000002</v>
      </c>
      <c r="E12" s="26">
        <v>1324.52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8322.61</v>
      </c>
      <c r="AI12" s="26">
        <v>8322.6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0.7</v>
      </c>
      <c r="C15" s="23">
        <v>458.5</v>
      </c>
      <c r="D15" s="23">
        <v>307</v>
      </c>
      <c r="E15" s="23">
        <v>73.45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839.65000000000009</v>
      </c>
    </row>
    <row r="16" spans="1:36" s="32" customFormat="1" x14ac:dyDescent="0.25">
      <c r="A16" s="30" t="s">
        <v>20</v>
      </c>
      <c r="B16" s="31">
        <v>64</v>
      </c>
      <c r="C16" s="31">
        <v>180</v>
      </c>
      <c r="D16" s="31">
        <v>123</v>
      </c>
      <c r="E16" s="31">
        <v>89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456</v>
      </c>
      <c r="AJ16" s="70"/>
    </row>
    <row r="17" spans="1:36" s="47" customFormat="1" x14ac:dyDescent="0.25">
      <c r="A17" s="46" t="s">
        <v>27</v>
      </c>
      <c r="B17" s="22">
        <f>B16*$B$8</f>
        <v>289.92</v>
      </c>
      <c r="C17" s="22">
        <f>C16*$B$8</f>
        <v>815.40000000000009</v>
      </c>
      <c r="D17" s="22">
        <f t="shared" ref="D17:AG17" si="2">D16*$B$8</f>
        <v>557.19000000000005</v>
      </c>
      <c r="E17" s="22">
        <f t="shared" si="2"/>
        <v>403.17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2065.6800000000003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64</v>
      </c>
      <c r="C22" s="20">
        <f t="shared" ref="C22:AG23" si="5">+C16+C18+C20</f>
        <v>180</v>
      </c>
      <c r="D22" s="20">
        <f t="shared" si="5"/>
        <v>123</v>
      </c>
      <c r="E22" s="20">
        <f t="shared" si="5"/>
        <v>89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456</v>
      </c>
    </row>
    <row r="23" spans="1:36" s="47" customFormat="1" x14ac:dyDescent="0.25">
      <c r="A23" s="48" t="s">
        <v>26</v>
      </c>
      <c r="B23" s="19">
        <f>+B17+B19+B21</f>
        <v>289.92</v>
      </c>
      <c r="C23" s="19">
        <f t="shared" si="5"/>
        <v>815.40000000000009</v>
      </c>
      <c r="D23" s="19">
        <f t="shared" si="5"/>
        <v>557.19000000000005</v>
      </c>
      <c r="E23" s="19">
        <f t="shared" si="5"/>
        <v>403.17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2065.6800000000003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8.2100000000000009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8.2100000000000009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37.191300000000005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37.191300000000005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8.2100000000000009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8.2100000000000009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37.191300000000005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37.191300000000005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649.27</v>
      </c>
      <c r="C49" s="44">
        <v>851.08</v>
      </c>
      <c r="D49" s="44">
        <v>842.18</v>
      </c>
      <c r="E49" s="44">
        <v>417.85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2760.3799999999997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403.79</v>
      </c>
      <c r="C53" s="44">
        <v>1091.48</v>
      </c>
      <c r="D53" s="44">
        <v>733.41</v>
      </c>
      <c r="E53" s="44">
        <v>393.19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2621.87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1343.68</v>
      </c>
      <c r="C64" s="53">
        <f t="shared" ref="C64:AG64" si="21">+C15+C23+C31+C39+C47+C48+C49+C50+C51+C52+C53+C54+C55+C56+C57+C58+C59+C60+C61+C62+C63</f>
        <v>3216.46</v>
      </c>
      <c r="D64" s="53">
        <f t="shared" si="21"/>
        <v>2439.7799999999997</v>
      </c>
      <c r="E64" s="53">
        <f t="shared" si="21"/>
        <v>1324.8513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8324.7713000000003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1342.89</v>
      </c>
      <c r="C67" s="57">
        <f t="shared" ref="C67:L67" si="23">C12</f>
        <v>3216.19</v>
      </c>
      <c r="D67" s="57">
        <f t="shared" si="23"/>
        <v>2439.0100000000002</v>
      </c>
      <c r="E67" s="57">
        <f t="shared" si="23"/>
        <v>1324.52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8322.61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1342.89</v>
      </c>
      <c r="C69" s="59">
        <f t="shared" ref="C69:AG69" si="25">+C67+C68</f>
        <v>3216.19</v>
      </c>
      <c r="D69" s="59">
        <f t="shared" si="25"/>
        <v>2439.0100000000002</v>
      </c>
      <c r="E69" s="59">
        <f t="shared" si="25"/>
        <v>1324.52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8322.61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0.78999999999996362</v>
      </c>
      <c r="C70" s="57">
        <f t="shared" si="26"/>
        <v>0.26999999999998181</v>
      </c>
      <c r="D70" s="57">
        <f t="shared" si="26"/>
        <v>0.76999999999952706</v>
      </c>
      <c r="E70" s="57">
        <f t="shared" si="26"/>
        <v>0.33130000000005566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2.1612999999995282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946.58</v>
      </c>
      <c r="C12" s="26">
        <v>1071.07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2017.65</v>
      </c>
      <c r="AI12" s="26">
        <v>2017.65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25</v>
      </c>
      <c r="C15" s="23">
        <v>13.5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38.5</v>
      </c>
    </row>
    <row r="16" spans="1:36" s="32" customFormat="1" x14ac:dyDescent="0.25">
      <c r="A16" s="30" t="s">
        <v>20</v>
      </c>
      <c r="B16" s="31">
        <v>104</v>
      </c>
      <c r="C16" s="31">
        <v>149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253</v>
      </c>
      <c r="AJ16" s="70"/>
    </row>
    <row r="17" spans="1:36" s="47" customFormat="1" x14ac:dyDescent="0.25">
      <c r="A17" s="46" t="s">
        <v>27</v>
      </c>
      <c r="B17" s="22">
        <f>B16*$B$8</f>
        <v>471.12</v>
      </c>
      <c r="C17" s="22">
        <f>C16*$B$8</f>
        <v>674.97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1146.0900000000001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104</v>
      </c>
      <c r="C22" s="20">
        <f t="shared" ref="C22:AG23" si="5">+C16+C18+C20</f>
        <v>149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253</v>
      </c>
    </row>
    <row r="23" spans="1:36" s="47" customFormat="1" x14ac:dyDescent="0.25">
      <c r="A23" s="48" t="s">
        <v>26</v>
      </c>
      <c r="B23" s="19">
        <f>+B17+B19+B21</f>
        <v>471.12</v>
      </c>
      <c r="C23" s="19">
        <f t="shared" si="5"/>
        <v>674.97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1146.0900000000001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347.68</v>
      </c>
      <c r="C49" s="44">
        <v>372.41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720.09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60.16</v>
      </c>
      <c r="C53" s="44">
        <v>12.16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72.319999999999993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53.36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53.36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957.31999999999994</v>
      </c>
      <c r="C64" s="53">
        <f t="shared" ref="C64:AG64" si="21">+C15+C23+C31+C39+C47+C48+C49+C50+C51+C52+C53+C54+C55+C56+C57+C58+C59+C60+C61+C62+C63</f>
        <v>1073.0400000000002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2030.3600000000001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946.58</v>
      </c>
      <c r="C67" s="57">
        <f t="shared" ref="C67:L67" si="23">C12</f>
        <v>1071.07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2017.65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</v>
      </c>
    </row>
    <row r="69" spans="1:34" s="47" customFormat="1" x14ac:dyDescent="0.25">
      <c r="A69" s="58" t="s">
        <v>94</v>
      </c>
      <c r="B69" s="59">
        <f>+B67+B68</f>
        <v>952.58</v>
      </c>
      <c r="C69" s="59">
        <f t="shared" ref="C69:AG69" si="25">+C67+C68</f>
        <v>1071.07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2023.65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4.7399999999998954</v>
      </c>
      <c r="C70" s="57">
        <f t="shared" si="26"/>
        <v>1.9700000000002547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6.7100000000001501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265.27999999999997</v>
      </c>
      <c r="C12" s="26">
        <v>1125.69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1390.97</v>
      </c>
      <c r="AI12" s="26">
        <v>1390.97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32</v>
      </c>
      <c r="C15" s="23">
        <v>20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52</v>
      </c>
    </row>
    <row r="16" spans="1:36" s="32" customFormat="1" x14ac:dyDescent="0.25">
      <c r="A16" s="30" t="s">
        <v>20</v>
      </c>
      <c r="B16" s="31">
        <v>16</v>
      </c>
      <c r="C16" s="31">
        <v>68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84</v>
      </c>
      <c r="AJ16" s="70"/>
    </row>
    <row r="17" spans="1:36" s="47" customFormat="1" x14ac:dyDescent="0.25">
      <c r="A17" s="46" t="s">
        <v>27</v>
      </c>
      <c r="B17" s="22">
        <f>B16*$B$8</f>
        <v>73.44</v>
      </c>
      <c r="C17" s="22">
        <f>C16*$B$8</f>
        <v>312.12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385.56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</v>
      </c>
      <c r="C22" s="20">
        <f t="shared" ref="C22:AG23" si="5">+C16+C18+C20</f>
        <v>68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84</v>
      </c>
    </row>
    <row r="23" spans="1:36" s="47" customFormat="1" x14ac:dyDescent="0.25">
      <c r="A23" s="48" t="s">
        <v>26</v>
      </c>
      <c r="B23" s="19">
        <f>+B17+B19+B21</f>
        <v>73.44</v>
      </c>
      <c r="C23" s="19">
        <f t="shared" si="5"/>
        <v>312.12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385.56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19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87.21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87.21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19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87.21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87.21</v>
      </c>
    </row>
    <row r="40" spans="1:34" x14ac:dyDescent="0.25">
      <c r="A40" s="13" t="s">
        <v>43</v>
      </c>
      <c r="B40" s="36"/>
      <c r="C40" s="36">
        <v>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41.31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41.31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41.31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41.31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110.9</v>
      </c>
      <c r="C49" s="44">
        <v>582.49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693.39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30</v>
      </c>
      <c r="C53" s="44">
        <v>83.39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113.39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20.64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20.64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266.98</v>
      </c>
      <c r="C64" s="53">
        <f t="shared" ref="C64:AG64" si="21">+C15+C23+C31+C39+C47+C48+C49+C50+C51+C52+C53+C54+C55+C56+C57+C58+C59+C60+C61+C62+C63</f>
        <v>1126.5200000000002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1393.5000000000002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265.27999999999997</v>
      </c>
      <c r="C67" s="57">
        <f t="shared" ref="C67:L67" si="23">C12</f>
        <v>1125.69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1390.97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265.27999999999997</v>
      </c>
      <c r="C69" s="59">
        <f t="shared" ref="C69:AG69" si="25">+C67+C68</f>
        <v>1125.69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1390.97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1.7000000000000455</v>
      </c>
      <c r="C70" s="57">
        <f t="shared" si="26"/>
        <v>0.83000000000015461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2.5300000000002001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5" activePane="bottomRight" state="frozen"/>
      <selection pane="topRight" activeCell="B1" sqref="B1"/>
      <selection pane="bottomLeft" activeCell="A5" sqref="A5"/>
      <selection pane="bottomRight" activeCell="AI52" sqref="AI5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57</v>
      </c>
      <c r="F11" s="5" t="s">
        <v>57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1524.17</v>
      </c>
      <c r="C12" s="26">
        <v>1170.9000000000001</v>
      </c>
      <c r="D12" s="26">
        <v>1868.07</v>
      </c>
      <c r="E12" s="26">
        <v>778.51</v>
      </c>
      <c r="F12" s="26">
        <v>1961.9</v>
      </c>
      <c r="G12" s="26">
        <v>2289.39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9592.94</v>
      </c>
      <c r="AI12" s="26"/>
      <c r="AJ12" s="69">
        <f>+AI12-AH12</f>
        <v>-9592.94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96.6</v>
      </c>
      <c r="C15" s="23"/>
      <c r="D15" s="23">
        <v>202</v>
      </c>
      <c r="E15" s="23">
        <v>80.5</v>
      </c>
      <c r="F15" s="23">
        <v>119.5</v>
      </c>
      <c r="G15" s="23">
        <v>103.05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601.65</v>
      </c>
    </row>
    <row r="16" spans="1:36" s="32" customFormat="1" x14ac:dyDescent="0.25">
      <c r="A16" s="30" t="s">
        <v>20</v>
      </c>
      <c r="B16" s="31">
        <v>141</v>
      </c>
      <c r="C16" s="31">
        <v>144</v>
      </c>
      <c r="D16" s="31">
        <v>176</v>
      </c>
      <c r="E16" s="31">
        <v>2</v>
      </c>
      <c r="F16" s="31">
        <v>164</v>
      </c>
      <c r="G16" s="31">
        <v>230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857</v>
      </c>
      <c r="AJ16" s="70"/>
    </row>
    <row r="17" spans="1:36" s="47" customFormat="1" x14ac:dyDescent="0.25">
      <c r="A17" s="46" t="s">
        <v>27</v>
      </c>
      <c r="B17" s="22">
        <f>B16*$B$8</f>
        <v>638.73</v>
      </c>
      <c r="C17" s="22">
        <f>C16*$B$8</f>
        <v>652.32000000000005</v>
      </c>
      <c r="D17" s="22">
        <f t="shared" ref="D17:AG17" si="2">D16*$B$8</f>
        <v>797.28000000000009</v>
      </c>
      <c r="E17" s="22">
        <f t="shared" si="2"/>
        <v>9.06</v>
      </c>
      <c r="F17" s="22">
        <f t="shared" si="2"/>
        <v>742.92000000000007</v>
      </c>
      <c r="G17" s="22">
        <f t="shared" si="2"/>
        <v>1041.9000000000001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3882.2100000000005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141</v>
      </c>
      <c r="C22" s="20">
        <f t="shared" ref="C22:AG23" si="5">+C16+C18+C20</f>
        <v>144</v>
      </c>
      <c r="D22" s="20">
        <f t="shared" si="5"/>
        <v>176</v>
      </c>
      <c r="E22" s="20">
        <f t="shared" si="5"/>
        <v>2</v>
      </c>
      <c r="F22" s="20">
        <f t="shared" si="5"/>
        <v>164</v>
      </c>
      <c r="G22" s="20">
        <f t="shared" si="5"/>
        <v>230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857</v>
      </c>
    </row>
    <row r="23" spans="1:36" s="47" customFormat="1" x14ac:dyDescent="0.25">
      <c r="A23" s="48" t="s">
        <v>26</v>
      </c>
      <c r="B23" s="19">
        <f>+B17+B19+B21</f>
        <v>638.73</v>
      </c>
      <c r="C23" s="19">
        <f t="shared" si="5"/>
        <v>652.32000000000005</v>
      </c>
      <c r="D23" s="19">
        <f t="shared" si="5"/>
        <v>797.28000000000009</v>
      </c>
      <c r="E23" s="19">
        <f t="shared" si="5"/>
        <v>9.06</v>
      </c>
      <c r="F23" s="19">
        <f t="shared" si="5"/>
        <v>742.92000000000007</v>
      </c>
      <c r="G23" s="19">
        <f t="shared" si="5"/>
        <v>1041.9000000000001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3882.2100000000005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14.99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14.99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67.904700000000005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67.904700000000005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14.99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14.99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67.904700000000005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67.904700000000005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738.89</v>
      </c>
      <c r="C49" s="44"/>
      <c r="D49" s="44"/>
      <c r="E49" s="44"/>
      <c r="F49" s="44"/>
      <c r="G49" s="44">
        <v>1006.97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1745.8600000000001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503.24</v>
      </c>
      <c r="D52" s="44">
        <v>609.65</v>
      </c>
      <c r="E52" s="44">
        <v>583.33000000000004</v>
      </c>
      <c r="F52" s="44">
        <v>770.33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2466.5499999999997</v>
      </c>
    </row>
    <row r="53" spans="1:34" x14ac:dyDescent="0.25">
      <c r="A53" s="17" t="s">
        <v>18</v>
      </c>
      <c r="B53" s="44">
        <v>44.26</v>
      </c>
      <c r="C53" s="44">
        <v>41.33</v>
      </c>
      <c r="D53" s="44">
        <v>264.39</v>
      </c>
      <c r="E53" s="44">
        <v>105.78</v>
      </c>
      <c r="F53" s="44">
        <v>337.57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793.32999999999993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7.5</v>
      </c>
      <c r="C55" s="44"/>
      <c r="D55" s="44"/>
      <c r="E55" s="44"/>
      <c r="F55" s="44"/>
      <c r="G55" s="44">
        <v>65.5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1525.98</v>
      </c>
      <c r="C64" s="53">
        <f t="shared" ref="C64:AG64" si="21">+C15+C23+C31+C39+C47+C48+C49+C50+C51+C52+C53+C54+C55+C56+C57+C58+C59+C60+C61+C62+C63</f>
        <v>1196.8899999999999</v>
      </c>
      <c r="D64" s="53">
        <f t="shared" si="21"/>
        <v>1873.3200000000002</v>
      </c>
      <c r="E64" s="53">
        <f t="shared" si="21"/>
        <v>778.67000000000007</v>
      </c>
      <c r="F64" s="53">
        <f t="shared" si="21"/>
        <v>1970.32</v>
      </c>
      <c r="G64" s="53">
        <f t="shared" si="21"/>
        <v>2285.3247000000001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9630.5047000000013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D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1524.17</v>
      </c>
      <c r="C67" s="57">
        <f t="shared" ref="C67:L67" si="23">C12</f>
        <v>1170.9000000000001</v>
      </c>
      <c r="D67" s="57">
        <f t="shared" si="23"/>
        <v>1868.07</v>
      </c>
      <c r="E67" s="57">
        <f t="shared" si="23"/>
        <v>778.51</v>
      </c>
      <c r="F67" s="57">
        <f t="shared" si="23"/>
        <v>1961.9</v>
      </c>
      <c r="G67" s="57">
        <f t="shared" si="23"/>
        <v>2289.39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9592.94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1524.17</v>
      </c>
      <c r="C69" s="59">
        <f t="shared" ref="C69:AG69" si="25">+C67+C68</f>
        <v>1170.9000000000001</v>
      </c>
      <c r="D69" s="59">
        <f t="shared" si="25"/>
        <v>1868.07</v>
      </c>
      <c r="E69" s="59">
        <f t="shared" si="25"/>
        <v>778.51</v>
      </c>
      <c r="F69" s="59">
        <f t="shared" si="25"/>
        <v>1961.9</v>
      </c>
      <c r="G69" s="59">
        <f t="shared" si="25"/>
        <v>2289.39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9592.94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1.8099999999999454</v>
      </c>
      <c r="C70" s="57">
        <f t="shared" si="26"/>
        <v>25.989999999999782</v>
      </c>
      <c r="D70" s="57">
        <f t="shared" si="26"/>
        <v>5.2500000000002274</v>
      </c>
      <c r="E70" s="57">
        <f t="shared" si="26"/>
        <v>0.16000000000008185</v>
      </c>
      <c r="F70" s="57">
        <f t="shared" si="26"/>
        <v>8.4199999999998454</v>
      </c>
      <c r="G70" s="57">
        <f t="shared" si="26"/>
        <v>-4.0652999999997519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37.56470000000013</v>
      </c>
    </row>
    <row r="71" spans="1:34" ht="94.5" customHeight="1" x14ac:dyDescent="0.25">
      <c r="A71" s="77" t="s">
        <v>96</v>
      </c>
      <c r="B71" s="14"/>
      <c r="C71" s="14" t="s">
        <v>123</v>
      </c>
      <c r="D71" s="14"/>
      <c r="E71" s="14"/>
      <c r="F71" s="14"/>
      <c r="G71" s="14" t="s">
        <v>139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2022-02-16T12:50:31Z</dcterms:modified>
</cp:coreProperties>
</file>