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xr:revisionPtr revIDLastSave="0" documentId="13_ncr:1_{1ECD19B0-4C90-40F2-B923-EE9EE37E619F}" xr6:coauthVersionLast="47" xr6:coauthVersionMax="47" xr10:uidLastSave="{00000000-0000-0000-0000-000000000000}"/>
  <bookViews>
    <workbookView xWindow="-120" yWindow="-120" windowWidth="15600" windowHeight="11160" firstSheet="6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149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AH23" i="149"/>
  <c r="F11" i="145" s="1"/>
  <c r="AC64" i="149"/>
  <c r="AC70" i="149" s="1"/>
  <c r="M64" i="149"/>
  <c r="M70" i="149" s="1"/>
  <c r="X64" i="152"/>
  <c r="X70" i="152" s="1"/>
  <c r="G64" i="151"/>
  <c r="G70" i="151" s="1"/>
  <c r="AF64" i="152"/>
  <c r="AF70" i="152" s="1"/>
  <c r="P64" i="152"/>
  <c r="P70" i="152" s="1"/>
  <c r="H64" i="152"/>
  <c r="H70" i="152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U39" i="40"/>
  <c r="AC23" i="40"/>
  <c r="Y23" i="40"/>
  <c r="AA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AB64" i="40"/>
  <c r="AB70" i="40" s="1"/>
  <c r="D69" i="40"/>
  <c r="V64" i="40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K23" i="40" l="1"/>
  <c r="D39" i="40"/>
  <c r="J39" i="40"/>
  <c r="I47" i="40"/>
  <c r="K47" i="40"/>
  <c r="G47" i="40"/>
  <c r="K31" i="40"/>
  <c r="G31" i="40"/>
  <c r="C31" i="40"/>
  <c r="F39" i="40"/>
  <c r="G23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C64" i="40" l="1"/>
  <c r="C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<sst xmlns="http://schemas.openxmlformats.org/spreadsheetml/2006/main" count="755" uniqueCount="141">
  <si>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</si>
  <si>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</si>
  <si>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</si>
  <si>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</si>
  <si>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</si>
  <si>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</si>
  <si>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</si>
  <si>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</si>
  <si>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</si>
  <si>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</si>
  <si>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</si>
  <si>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</si>
  <si>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</si>
  <si>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</si>
  <si>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</si>
  <si>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</si>
  <si>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</si>
  <si>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</si>
  <si>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</si>
  <si>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</si>
  <si>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</si>
  <si>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</si>
  <si>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</si>
  <si>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</si>
  <si>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</si>
  <si>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</si>
  <si>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</si>
  <si>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</si>
  <si>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</si>
  <si>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</si>
  <si>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</si>
  <si>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</si>
  <si>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</si>
  <si>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</si>
  <si>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</si>
  <si>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</si>
  <si>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</si>
  <si>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</si>
  <si>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</si>
  <si>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</si>
  <si>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</si>
  <si>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</si>
  <si>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</si>
  <si>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</si>
  <si>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</si>
  <si>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</si>
  <si>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</si>
  <si>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</si>
  <si>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</si>
  <si>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</si>
  <si>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</si>
  <si>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</si>
  <si>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</si>
  <si>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</si>
  <si>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</si>
  <si>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</si>
  <si>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</si>
  <si>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</si>
  <si>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</si>
  <si>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</si>
  <si>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</si>
  <si>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</si>
  <si>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</si>
  <si>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</si>
  <si>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</si>
  <si>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</si>
  <si>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</si>
  <si>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</si>
  <si>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</si>
  <si>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</si>
  <si>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</si>
  <si>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</si>
  <si>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</si>
  <si>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</si>
  <si>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</si>
  <si>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</si>
  <si>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</si>
  <si>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</si>
  <si>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</si>
  <si>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</si>
  <si>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</si>
  <si>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</si>
  <si>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</si>
  <si>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</si>
  <si>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</si>
  <si>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</si>
  <si>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</si>
  <si>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</si>
  <si>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</si>
  <si>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</si>
  <si>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</si>
  <si>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</si>
  <si>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</si>
  <si>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</si>
  <si>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</si>
  <si>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</si>
  <si>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</si>
  <si>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</si>
  <si>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</si>
  <si>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</si>
  <si>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</si>
  <si>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</si>
  <si>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</si>
  <si>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</si>
  <si>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</si>
  <si>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</si>
  <si>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</si>
  <si>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</si>
  <si>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</si>
  <si>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</si>
  <si>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</si>
  <si>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</si>
  <si>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</si>
  <si>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</si>
  <si>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</si>
  <si>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</si>
  <si>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</si>
  <si>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</si>
  <si>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</si>
  <si>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</si>
  <si>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</si>
  <si>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</si>
  <si>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</si>
  <si>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57.00F/C</t>
  </si>
  <si>
    <t xml:space="preserve">F/C 76.50 NOTA A </t>
  </si>
  <si>
    <t>CREDITO DE 5$</t>
  </si>
  <si>
    <t>F/C 38.50 PASO X C/4</t>
  </si>
  <si>
    <t>F/C 82.50</t>
  </si>
  <si>
    <t>COMPARTIO PUNTO</t>
  </si>
  <si>
    <t>CON C/1 F/C 69.00</t>
  </si>
  <si>
    <t xml:space="preserve">FALTANTE SOBRA EN </t>
  </si>
  <si>
    <t>LA MAÑANA F/CAJA</t>
  </si>
  <si>
    <t>F/C 31.00</t>
  </si>
  <si>
    <t>F/C 6.50</t>
  </si>
  <si>
    <t>FALTANTE ES SOBRANT</t>
  </si>
  <si>
    <t>EN CAJA DE LA MAÑANA</t>
  </si>
  <si>
    <t>F/C 32.50</t>
  </si>
  <si>
    <t>F/C 7.50</t>
  </si>
  <si>
    <t>FALTANTE EN EFECTI</t>
  </si>
  <si>
    <t>FALTANT EFECTIVO</t>
  </si>
  <si>
    <t>F/C 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</si>
</sst>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92237.720000000016</v>
      </c>
      <c r="C2" s="42">
        <f>MODELO!AH12</f>
        <v>34058.799999999996</v>
      </c>
      <c r="D2" s="42">
        <f>EXQUISITECES!AH12</f>
        <v>0</v>
      </c>
      <c r="E2" s="42">
        <f>HOYADA!AH12</f>
        <v>12799.85</v>
      </c>
      <c r="F2" s="42">
        <f>FARMASTOP!AH12</f>
        <v>2739.55</v>
      </c>
      <c r="G2" s="42">
        <f>BOCAS!AH12</f>
        <v>4533.96</v>
      </c>
      <c r="H2" s="42">
        <f>LAGUNETICA!AH12</f>
        <v>0</v>
      </c>
      <c r="I2" s="42">
        <f>SANANTONIO!AH12</f>
        <v>0</v>
      </c>
      <c r="J2" s="42">
        <f>SUM(B2:I2)</f>
        <v>146369.88</v>
      </c>
    </row>
    <row r="3" spans="1:10" x14ac:dyDescent="0.25">
      <c r="A3" s="45" t="s">
        <v>0</v>
      </c>
      <c r="B3" s="42">
        <f>AUTOMERCADO!AH15</f>
        <v>1191</v>
      </c>
      <c r="C3" s="42">
        <f>MODELO!AH15</f>
        <v>1699</v>
      </c>
      <c r="D3" s="42">
        <f>EXQUISITECES!AH15</f>
        <v>0</v>
      </c>
      <c r="E3" s="42">
        <f>HOYADA!AH15</f>
        <v>1704.5</v>
      </c>
      <c r="F3" s="42">
        <f>FARMASTOP!AH15</f>
        <v>343.5</v>
      </c>
      <c r="G3" s="42">
        <f>BOCAS!AH15</f>
        <v>137.5</v>
      </c>
      <c r="H3" s="42">
        <f>LAGUNETICA!AH15</f>
        <v>0</v>
      </c>
      <c r="I3" s="42">
        <f>SANANTONIO!AH15</f>
        <v>0</v>
      </c>
      <c r="J3" s="42">
        <f t="shared" ref="J3:J52" si="0">SUM(B3:I3)</f>
        <v>5075.5</v>
      </c>
    </row>
    <row r="4" spans="1:10" x14ac:dyDescent="0.25">
      <c r="A4" s="70" t="s">
        <v>20</v>
      </c>
      <c r="B4" s="42">
        <f>AUTOMERCADO!AH16</f>
        <v>7336</v>
      </c>
      <c r="C4" s="42">
        <f>MODELO!AH16</f>
        <v>2314</v>
      </c>
      <c r="D4" s="42">
        <f>EXQUISITECES!AH16</f>
        <v>0</v>
      </c>
      <c r="E4" s="42">
        <f>HOYADA!AH16</f>
        <v>733</v>
      </c>
      <c r="F4" s="42">
        <f>FARMASTOP!AH16</f>
        <v>117</v>
      </c>
      <c r="G4" s="42">
        <f>BOCAS!AH16</f>
        <v>417</v>
      </c>
      <c r="H4" s="42">
        <f>LAGUNETICA!AH16</f>
        <v>0</v>
      </c>
      <c r="I4" s="42">
        <f>SANANTONIO!AH16</f>
        <v>0</v>
      </c>
      <c r="J4" s="42">
        <f t="shared" si="0"/>
        <v>10917</v>
      </c>
    </row>
    <row r="5" spans="1:10" x14ac:dyDescent="0.25">
      <c r="A5" s="45" t="s">
        <v>27</v>
      </c>
      <c r="B5" s="42">
        <f>AUTOMERCADO!AH17</f>
        <v>42475.44</v>
      </c>
      <c r="C5" s="42">
        <f>MODELO!AH17</f>
        <v>13398.060000000001</v>
      </c>
      <c r="D5" s="42">
        <f>EXQUISITECES!AH17</f>
        <v>0</v>
      </c>
      <c r="E5" s="42">
        <f>HOYADA!AH17</f>
        <v>4244.07</v>
      </c>
      <c r="F5" s="42">
        <f>FARMASTOP!AH17</f>
        <v>677.43000000000006</v>
      </c>
      <c r="G5" s="42">
        <f>BOCAS!AH17</f>
        <v>2410.2599999999998</v>
      </c>
      <c r="H5" s="42">
        <f>LAGUNETICA!AH17</f>
        <v>0</v>
      </c>
      <c r="I5" s="42">
        <f>SANANTONIO!AH17</f>
        <v>0</v>
      </c>
      <c r="J5" s="42">
        <f t="shared" si="0"/>
        <v>63205.26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7336</v>
      </c>
      <c r="C10" s="42">
        <f>MODELO!AH22</f>
        <v>2314</v>
      </c>
      <c r="D10" s="42">
        <f>EXQUISITECES!AH22</f>
        <v>0</v>
      </c>
      <c r="E10" s="42">
        <f>HOYADA!AH22</f>
        <v>733</v>
      </c>
      <c r="F10" s="42">
        <f>FARMASTOP!AH22</f>
        <v>117</v>
      </c>
      <c r="G10" s="42">
        <f>BOCAS!AH22</f>
        <v>417</v>
      </c>
      <c r="H10" s="42">
        <f>LAGUNETICA!AH22</f>
        <v>0</v>
      </c>
      <c r="I10" s="42">
        <f>SANANTONIO!AH22</f>
        <v>0</v>
      </c>
      <c r="J10" s="42">
        <f t="shared" si="0"/>
        <v>10917</v>
      </c>
    </row>
    <row r="11" spans="1:10" x14ac:dyDescent="0.25">
      <c r="A11" s="46" t="s">
        <v>26</v>
      </c>
      <c r="B11" s="42">
        <f>AUTOMERCADO!AH23</f>
        <v>42475.44</v>
      </c>
      <c r="C11" s="42">
        <f>MODELO!AH23</f>
        <v>13398.060000000001</v>
      </c>
      <c r="D11" s="42">
        <f>EXQUISITECES!AH23</f>
        <v>0</v>
      </c>
      <c r="E11" s="42">
        <f>HOYADA!AH23</f>
        <v>4244.07</v>
      </c>
      <c r="F11" s="42">
        <f>FARMASTOP!AH23</f>
        <v>677.43000000000006</v>
      </c>
      <c r="G11" s="42">
        <f>BOCAS!AH23</f>
        <v>2410.2599999999998</v>
      </c>
      <c r="H11" s="42">
        <f>LAGUNETICA!AH23</f>
        <v>0</v>
      </c>
      <c r="I11" s="42">
        <f>SANANTONIO!AH23</f>
        <v>0</v>
      </c>
      <c r="J11" s="42">
        <f t="shared" si="0"/>
        <v>63205.26</v>
      </c>
    </row>
    <row r="12" spans="1:10" x14ac:dyDescent="0.25">
      <c r="A12" s="45" t="s">
        <v>28</v>
      </c>
      <c r="B12" s="42">
        <f>AUTOMERCADO!AH24</f>
        <v>99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1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100</v>
      </c>
    </row>
    <row r="13" spans="1:10" x14ac:dyDescent="0.25">
      <c r="A13" s="45" t="s">
        <v>31</v>
      </c>
      <c r="B13" s="42">
        <f>AUTOMERCADO!AH25</f>
        <v>585.08999999999992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5.91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590.99999999999989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99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1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100</v>
      </c>
    </row>
    <row r="19" spans="1:10" x14ac:dyDescent="0.25">
      <c r="A19" s="46" t="s">
        <v>33</v>
      </c>
      <c r="B19" s="42">
        <f>AUTOMERCADO!AH31</f>
        <v>585.08999999999992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5.91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590.99999999999989</v>
      </c>
    </row>
    <row r="20" spans="1:10" x14ac:dyDescent="0.25">
      <c r="A20" s="45" t="s">
        <v>34</v>
      </c>
      <c r="B20" s="42">
        <f>AUTOMERCADO!AH32</f>
        <v>510.61000000000007</v>
      </c>
      <c r="C20" s="42">
        <f>MODELO!AH32</f>
        <v>142.44999999999999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3.6</v>
      </c>
      <c r="H20" s="42">
        <f>LAGUNETICA!AH32</f>
        <v>0</v>
      </c>
      <c r="I20" s="42">
        <f>SANANTONIO!AH32</f>
        <v>0</v>
      </c>
      <c r="J20" s="42">
        <f t="shared" si="0"/>
        <v>656.66000000000008</v>
      </c>
    </row>
    <row r="21" spans="1:10" x14ac:dyDescent="0.25">
      <c r="A21" s="45" t="s">
        <v>35</v>
      </c>
      <c r="B21" s="42">
        <f>AUTOMERCADO!AH33</f>
        <v>2956.4318999999996</v>
      </c>
      <c r="C21" s="42">
        <f>MODELO!AH33</f>
        <v>824.78549999999996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20.808</v>
      </c>
      <c r="H21" s="42">
        <f>LAGUNETICA!AH33</f>
        <v>0</v>
      </c>
      <c r="I21" s="42">
        <f>SANANTONIO!AH33</f>
        <v>0</v>
      </c>
      <c r="J21" s="42">
        <f t="shared" si="0"/>
        <v>3802.0253999999995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510.61000000000007</v>
      </c>
      <c r="C26" s="42">
        <f>MODELO!AH38</f>
        <v>142.44999999999999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3.6</v>
      </c>
      <c r="H26" s="42">
        <f>LAGUNETICA!AH38</f>
        <v>0</v>
      </c>
      <c r="I26" s="42">
        <f>SANANTONIO!AH38</f>
        <v>0</v>
      </c>
      <c r="J26" s="42">
        <f t="shared" si="0"/>
        <v>656.66000000000008</v>
      </c>
    </row>
    <row r="27" spans="1:10" x14ac:dyDescent="0.25">
      <c r="A27" s="46" t="s">
        <v>42</v>
      </c>
      <c r="B27" s="42">
        <f>AUTOMERCADO!AH39</f>
        <v>2956.4318999999996</v>
      </c>
      <c r="C27" s="42">
        <f>MODELO!AH39</f>
        <v>824.78549999999996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20.808</v>
      </c>
      <c r="H27" s="42">
        <f>LAGUNETICA!AH39</f>
        <v>0</v>
      </c>
      <c r="I27" s="42">
        <f>SANANTONIO!AH39</f>
        <v>0</v>
      </c>
      <c r="J27" s="42">
        <f t="shared" si="0"/>
        <v>3802.0253999999995</v>
      </c>
    </row>
    <row r="28" spans="1:10" x14ac:dyDescent="0.25">
      <c r="A28" s="45" t="s">
        <v>43</v>
      </c>
      <c r="B28" s="42">
        <f>AUTOMERCADO!AH40</f>
        <v>170.03</v>
      </c>
      <c r="C28" s="42">
        <f>MODELO!AH40</f>
        <v>20.68</v>
      </c>
      <c r="D28" s="42">
        <f>EXQUISITECES!AH40</f>
        <v>0</v>
      </c>
      <c r="E28" s="42">
        <f>HOYADA!AH40</f>
        <v>40.18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230.89000000000001</v>
      </c>
    </row>
    <row r="29" spans="1:10" x14ac:dyDescent="0.25">
      <c r="A29" s="45" t="s">
        <v>44</v>
      </c>
      <c r="B29" s="42">
        <f>AUTOMERCADO!AH41</f>
        <v>984.47370000000012</v>
      </c>
      <c r="C29" s="42">
        <f>MODELO!AH41</f>
        <v>119.7372</v>
      </c>
      <c r="D29" s="42">
        <f>EXQUISITECES!AH41</f>
        <v>0</v>
      </c>
      <c r="E29" s="42">
        <f>HOYADA!AH41</f>
        <v>232.6422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1336.8531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170.03</v>
      </c>
      <c r="C34" s="42">
        <f>MODELO!AH46</f>
        <v>20.68</v>
      </c>
      <c r="D34" s="42">
        <f>EXQUISITECES!AH46</f>
        <v>0</v>
      </c>
      <c r="E34" s="42">
        <f>HOYADA!AH46</f>
        <v>40.18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230.89000000000001</v>
      </c>
    </row>
    <row r="35" spans="1:10" x14ac:dyDescent="0.25">
      <c r="A35" s="46" t="s">
        <v>48</v>
      </c>
      <c r="B35" s="42">
        <f>AUTOMERCADO!AH47</f>
        <v>984.47370000000012</v>
      </c>
      <c r="C35" s="42">
        <f>MODELO!AH47</f>
        <v>119.7372</v>
      </c>
      <c r="D35" s="42">
        <f>EXQUISITECES!AH47</f>
        <v>0</v>
      </c>
      <c r="E35" s="42">
        <f>HOYADA!AH47</f>
        <v>232.6422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1336.8531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35458.97</v>
      </c>
      <c r="C37" s="42">
        <f>MODELO!AH49</f>
        <v>9949.619999999999</v>
      </c>
      <c r="D37" s="42">
        <f>EXQUISITECES!AH49</f>
        <v>0</v>
      </c>
      <c r="E37" s="42">
        <f>HOYADA!AH49</f>
        <v>4819.74</v>
      </c>
      <c r="F37" s="42">
        <f>FARMASTOP!AH49</f>
        <v>1274.99</v>
      </c>
      <c r="G37" s="42">
        <f>BOCAS!AH49</f>
        <v>1668.56</v>
      </c>
      <c r="H37" s="42">
        <f>LAGUNETICA!AH49</f>
        <v>0</v>
      </c>
      <c r="I37" s="42">
        <f>SANANTONIO!AH49</f>
        <v>0</v>
      </c>
      <c r="J37" s="42">
        <f t="shared" si="0"/>
        <v>53171.87999999999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1636.8400000000001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1636.8400000000001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3804.29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3804.29</v>
      </c>
    </row>
    <row r="41" spans="1:10" x14ac:dyDescent="0.25">
      <c r="A41" s="71" t="s">
        <v>18</v>
      </c>
      <c r="B41" s="42">
        <f>AUTOMERCADO!AH53</f>
        <v>5914.9800000000005</v>
      </c>
      <c r="C41" s="42">
        <f>MODELO!AH53</f>
        <v>2326.33</v>
      </c>
      <c r="D41" s="42">
        <f>EXQUISITECES!AH53</f>
        <v>0</v>
      </c>
      <c r="E41" s="42">
        <f>HOYADA!AH53</f>
        <v>1690.08</v>
      </c>
      <c r="F41" s="42">
        <f>FARMASTOP!AH53</f>
        <v>424.33</v>
      </c>
      <c r="G41" s="42">
        <f>BOCAS!AH53</f>
        <v>218.16</v>
      </c>
      <c r="H41" s="42">
        <f>LAGUNETICA!AH53</f>
        <v>0</v>
      </c>
      <c r="I41" s="42">
        <f>SANANTONIO!AH53</f>
        <v>0</v>
      </c>
      <c r="J41" s="42">
        <f t="shared" si="0"/>
        <v>10573.880000000001</v>
      </c>
    </row>
    <row r="42" spans="1:10" x14ac:dyDescent="0.25">
      <c r="A42" s="71" t="s">
        <v>114</v>
      </c>
      <c r="B42" s="42">
        <f>AUTOMERCADO!AH54</f>
        <v>12.219999999999999</v>
      </c>
      <c r="C42" s="42">
        <f>MODELO!AH54</f>
        <v>123.46000000000001</v>
      </c>
      <c r="D42" s="42">
        <f>EXQUISITECES!AH54</f>
        <v>0</v>
      </c>
      <c r="E42" s="42">
        <f>HOYADA!AH54</f>
        <v>5.79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141.47</v>
      </c>
    </row>
    <row r="43" spans="1:10" x14ac:dyDescent="0.25">
      <c r="A43" s="71" t="s">
        <v>52</v>
      </c>
      <c r="B43" s="42">
        <f>AUTOMERCADO!AH55</f>
        <v>3071.1900000000005</v>
      </c>
      <c r="C43" s="42">
        <f>MODELO!AH55</f>
        <v>172.21999999999997</v>
      </c>
      <c r="D43" s="42">
        <f>EXQUISITECES!AH55</f>
        <v>0</v>
      </c>
      <c r="E43" s="42">
        <f>HOYADA!AH55</f>
        <v>115.88000000000001</v>
      </c>
      <c r="F43" s="42">
        <f>FARMASTOP!AH55</f>
        <v>80.36</v>
      </c>
      <c r="G43" s="42">
        <f>BOCAS!AH55</f>
        <v>84.97</v>
      </c>
      <c r="H43" s="42">
        <f>LAGUNETICA!AH55</f>
        <v>0</v>
      </c>
      <c r="I43" s="42">
        <f>SANANTONIO!AH55</f>
        <v>0</v>
      </c>
      <c r="J43" s="42">
        <f t="shared" si="0"/>
        <v>3524.6200000000003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19.16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19.16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45.71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45.71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92649.795600000012</v>
      </c>
      <c r="C52" s="72">
        <f>MODELO!AH64</f>
        <v>34119.212700000004</v>
      </c>
      <c r="D52" s="72">
        <f>EXQUISITECES!AH64</f>
        <v>0</v>
      </c>
      <c r="E52" s="72">
        <f>HOYADA!AH64</f>
        <v>12812.7022</v>
      </c>
      <c r="F52" s="72">
        <f>FARMASTOP!AH64</f>
        <v>2806.5199999999995</v>
      </c>
      <c r="G52" s="72">
        <f>BOCAS!AH64</f>
        <v>4540.2579999999998</v>
      </c>
      <c r="H52" s="72">
        <f>LAGUNETICA!AH64</f>
        <v>0</v>
      </c>
      <c r="I52" s="72">
        <f>SANANTONIO!AH64</f>
        <v>0</v>
      </c>
      <c r="J52" s="72">
        <f t="shared" si="0"/>
        <v>146928.48850000001</v>
      </c>
    </row>
    <row r="53" spans="1:10" x14ac:dyDescent="0.25">
      <c r="A53" s="54" t="s">
        <v>3</v>
      </c>
      <c r="B53" s="42">
        <f>B2</f>
        <v>92237.720000000016</v>
      </c>
      <c r="C53" s="42">
        <f t="shared" ref="C53:I53" si="1">C2</f>
        <v>34058.799999999996</v>
      </c>
      <c r="D53" s="42">
        <f t="shared" si="1"/>
        <v>0</v>
      </c>
      <c r="E53" s="42">
        <f t="shared" si="1"/>
        <v>12799.85</v>
      </c>
      <c r="F53" s="42">
        <f t="shared" si="1"/>
        <v>2739.55</v>
      </c>
      <c r="G53" s="42">
        <f t="shared" si="1"/>
        <v>4533.96</v>
      </c>
      <c r="H53" s="42">
        <f t="shared" si="1"/>
        <v>0</v>
      </c>
      <c r="I53" s="42">
        <f t="shared" si="1"/>
        <v>0</v>
      </c>
      <c r="J53" s="42">
        <f>J2</f>
        <v>146369.88</v>
      </c>
    </row>
    <row r="54" spans="1:10" x14ac:dyDescent="0.25">
      <c r="A54" s="56" t="s">
        <v>95</v>
      </c>
      <c r="B54" s="42">
        <f>+B52-B53</f>
        <v>412.07559999999648</v>
      </c>
      <c r="C54" s="42">
        <f t="shared" ref="C54:I54" si="2">+C52-C53</f>
        <v>60.412700000008044</v>
      </c>
      <c r="D54" s="42">
        <f t="shared" si="2"/>
        <v>0</v>
      </c>
      <c r="E54" s="42">
        <f t="shared" si="2"/>
        <v>12.852199999999357</v>
      </c>
      <c r="F54" s="42">
        <f t="shared" si="2"/>
        <v>66.969999999999345</v>
      </c>
      <c r="G54" s="42">
        <f t="shared" si="2"/>
        <v>6.2979999999997744</v>
      </c>
      <c r="H54" s="42">
        <f t="shared" si="2"/>
        <v>0</v>
      </c>
      <c r="I54" s="42">
        <f t="shared" si="2"/>
        <v>0</v>
      </c>
      <c r="J54" s="42">
        <f>+J52-J53</f>
        <v>558.6085000000021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2"/>
  <sheetViews>
    <sheetView workbookViewId="0">
      <pane xSplit="1" ySplit="4" topLeftCell="AG46" activePane="bottomRight" state="frozen"/>
      <selection pane="topRight" activeCell="B1" sqref="B1"/>
      <selection pane="bottomLeft" activeCell="A5" sqref="A5"/>
      <selection pane="bottomRight" activeCell="Q71" sqref="Q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5.91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68</v>
      </c>
      <c r="P11" s="5" t="s">
        <v>76</v>
      </c>
      <c r="Q11" s="5" t="s">
        <v>80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6086.73</v>
      </c>
      <c r="C12" s="25">
        <v>9538.7199999999993</v>
      </c>
      <c r="D12" s="25">
        <v>7846.89</v>
      </c>
      <c r="E12" s="25">
        <v>5808.79</v>
      </c>
      <c r="F12" s="25">
        <v>6332.08</v>
      </c>
      <c r="G12" s="25">
        <v>5426.53</v>
      </c>
      <c r="H12" s="25">
        <v>3943.98</v>
      </c>
      <c r="I12" s="25">
        <v>6380.41</v>
      </c>
      <c r="J12" s="25">
        <v>7658.41</v>
      </c>
      <c r="K12" s="25">
        <v>6599.24</v>
      </c>
      <c r="L12" s="25">
        <v>7081.09</v>
      </c>
      <c r="M12" s="25">
        <v>5349.14</v>
      </c>
      <c r="N12" s="25">
        <v>5819.1</v>
      </c>
      <c r="O12" s="25">
        <v>3545.49</v>
      </c>
      <c r="P12" s="25">
        <v>62.7</v>
      </c>
      <c r="Q12" s="25">
        <v>1860.25</v>
      </c>
      <c r="R12" s="25">
        <v>2898.17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92237.720000000016</v>
      </c>
      <c r="AI12" s="25">
        <v>90915.839999999997</v>
      </c>
      <c r="AJ12" s="66">
        <f>+AI12-AH12</f>
        <v>-1321.8800000000192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>
        <v>223</v>
      </c>
      <c r="E15" s="22">
        <v>3</v>
      </c>
      <c r="F15" s="22"/>
      <c r="G15" s="22"/>
      <c r="H15" s="22">
        <v>74</v>
      </c>
      <c r="I15" s="22">
        <v>100</v>
      </c>
      <c r="J15" s="22"/>
      <c r="K15" s="22">
        <v>249</v>
      </c>
      <c r="L15" s="22">
        <v>210.5</v>
      </c>
      <c r="M15" s="22"/>
      <c r="N15" s="22">
        <v>51.5</v>
      </c>
      <c r="O15" s="22">
        <v>59.5</v>
      </c>
      <c r="P15" s="22">
        <v>53.5</v>
      </c>
      <c r="Q15" s="22"/>
      <c r="R15" s="22">
        <v>167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1191</v>
      </c>
    </row>
    <row r="16" spans="1:36" s="31" customFormat="1" x14ac:dyDescent="0.25">
      <c r="A16" s="29" t="s">
        <v>20</v>
      </c>
      <c r="B16" s="30">
        <v>382</v>
      </c>
      <c r="C16" s="30">
        <v>837</v>
      </c>
      <c r="D16" s="30">
        <v>777</v>
      </c>
      <c r="E16" s="30">
        <v>505</v>
      </c>
      <c r="F16" s="30">
        <v>498</v>
      </c>
      <c r="G16" s="30">
        <v>670</v>
      </c>
      <c r="H16" s="30"/>
      <c r="I16" s="30">
        <v>597</v>
      </c>
      <c r="J16" s="30">
        <v>539</v>
      </c>
      <c r="K16" s="30">
        <v>636</v>
      </c>
      <c r="L16" s="30">
        <v>715</v>
      </c>
      <c r="M16" s="30">
        <v>471</v>
      </c>
      <c r="N16" s="30">
        <v>556</v>
      </c>
      <c r="O16" s="30"/>
      <c r="P16" s="30"/>
      <c r="Q16" s="30">
        <v>153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7336</v>
      </c>
      <c r="AJ16" s="67"/>
    </row>
    <row r="17" spans="1:36" customFormat="1" x14ac:dyDescent="0.25">
      <c r="A17" s="45" t="s">
        <v>27</v>
      </c>
      <c r="B17" s="21">
        <f>B16*$B$8</f>
        <v>2211.7800000000002</v>
      </c>
      <c r="C17" s="21">
        <f>C16*$B$8</f>
        <v>4846.2300000000005</v>
      </c>
      <c r="D17" s="21">
        <f t="shared" ref="D17:L17" si="2">D16*$B$8</f>
        <v>4498.83</v>
      </c>
      <c r="E17" s="21">
        <f t="shared" si="2"/>
        <v>2923.95</v>
      </c>
      <c r="F17" s="21">
        <f t="shared" si="2"/>
        <v>2883.42</v>
      </c>
      <c r="G17" s="21">
        <f t="shared" si="2"/>
        <v>3879.3</v>
      </c>
      <c r="H17" s="21">
        <f t="shared" si="2"/>
        <v>0</v>
      </c>
      <c r="I17" s="21">
        <f t="shared" si="2"/>
        <v>3456.63</v>
      </c>
      <c r="J17" s="21">
        <f t="shared" si="2"/>
        <v>3120.81</v>
      </c>
      <c r="K17" s="21">
        <f t="shared" si="2"/>
        <v>3682.44</v>
      </c>
      <c r="L17" s="21">
        <f t="shared" si="2"/>
        <v>4139.8500000000004</v>
      </c>
      <c r="M17" s="21">
        <f t="shared" ref="M17:R17" si="3">M16*$B$8</f>
        <v>2727.09</v>
      </c>
      <c r="N17" s="21">
        <f t="shared" si="3"/>
        <v>3219.2400000000002</v>
      </c>
      <c r="O17" s="21">
        <f t="shared" si="3"/>
        <v>0</v>
      </c>
      <c r="P17" s="21">
        <f t="shared" si="3"/>
        <v>0</v>
      </c>
      <c r="Q17" s="21">
        <f t="shared" si="3"/>
        <v>885.87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42475.44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382</v>
      </c>
      <c r="C22" s="19">
        <f t="shared" ref="C22:L22" si="11">+C16+C18+C20</f>
        <v>837</v>
      </c>
      <c r="D22" s="19">
        <f t="shared" si="11"/>
        <v>777</v>
      </c>
      <c r="E22" s="19">
        <f t="shared" si="11"/>
        <v>505</v>
      </c>
      <c r="F22" s="19">
        <f t="shared" si="11"/>
        <v>498</v>
      </c>
      <c r="G22" s="19">
        <f t="shared" si="11"/>
        <v>670</v>
      </c>
      <c r="H22" s="19">
        <f t="shared" si="11"/>
        <v>0</v>
      </c>
      <c r="I22" s="19">
        <f t="shared" si="11"/>
        <v>597</v>
      </c>
      <c r="J22" s="19">
        <f t="shared" si="11"/>
        <v>539</v>
      </c>
      <c r="K22" s="19">
        <f t="shared" si="11"/>
        <v>636</v>
      </c>
      <c r="L22" s="19">
        <f t="shared" si="11"/>
        <v>715</v>
      </c>
      <c r="M22" s="19">
        <f t="shared" ref="M22:S22" si="12">+M16+M18+M20</f>
        <v>471</v>
      </c>
      <c r="N22" s="19">
        <f t="shared" si="12"/>
        <v>556</v>
      </c>
      <c r="O22" s="19">
        <f t="shared" si="12"/>
        <v>0</v>
      </c>
      <c r="P22" s="19">
        <f t="shared" si="12"/>
        <v>0</v>
      </c>
      <c r="Q22" s="19">
        <f t="shared" si="12"/>
        <v>153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7336</v>
      </c>
    </row>
    <row r="23" spans="1:36" customFormat="1" x14ac:dyDescent="0.25">
      <c r="A23" s="46" t="s">
        <v>26</v>
      </c>
      <c r="B23" s="18">
        <f>+B17+B19+B21</f>
        <v>2211.7800000000002</v>
      </c>
      <c r="C23" s="18">
        <f t="shared" ref="C23:L23" si="14">+C17+C19+C21</f>
        <v>4846.2300000000005</v>
      </c>
      <c r="D23" s="18">
        <f t="shared" si="14"/>
        <v>4498.83</v>
      </c>
      <c r="E23" s="18">
        <f t="shared" si="14"/>
        <v>2923.95</v>
      </c>
      <c r="F23" s="18">
        <f t="shared" si="14"/>
        <v>2883.42</v>
      </c>
      <c r="G23" s="18">
        <f t="shared" si="14"/>
        <v>3879.3</v>
      </c>
      <c r="H23" s="18">
        <f t="shared" si="14"/>
        <v>0</v>
      </c>
      <c r="I23" s="18">
        <f t="shared" si="14"/>
        <v>3456.63</v>
      </c>
      <c r="J23" s="18">
        <f t="shared" si="14"/>
        <v>3120.81</v>
      </c>
      <c r="K23" s="18">
        <f t="shared" si="14"/>
        <v>3682.44</v>
      </c>
      <c r="L23" s="18">
        <f t="shared" si="14"/>
        <v>4139.8500000000004</v>
      </c>
      <c r="M23" s="18">
        <f t="shared" ref="M23:S23" si="15">+M17+M19+M21</f>
        <v>2727.09</v>
      </c>
      <c r="N23" s="18">
        <f t="shared" si="15"/>
        <v>3219.2400000000002</v>
      </c>
      <c r="O23" s="18">
        <f t="shared" si="15"/>
        <v>0</v>
      </c>
      <c r="P23" s="18">
        <f t="shared" si="15"/>
        <v>0</v>
      </c>
      <c r="Q23" s="18">
        <f t="shared" si="15"/>
        <v>885.87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42475.44</v>
      </c>
    </row>
    <row r="24" spans="1:36" x14ac:dyDescent="0.25">
      <c r="A24" s="13" t="s">
        <v>28</v>
      </c>
      <c r="B24" s="33">
        <v>50</v>
      </c>
      <c r="C24" s="33"/>
      <c r="D24" s="33"/>
      <c r="E24" s="33"/>
      <c r="F24" s="33"/>
      <c r="G24" s="33"/>
      <c r="H24" s="33"/>
      <c r="I24" s="33"/>
      <c r="J24" s="33">
        <v>40</v>
      </c>
      <c r="K24" s="33"/>
      <c r="L24" s="33"/>
      <c r="M24" s="33"/>
      <c r="N24" s="33">
        <v>5</v>
      </c>
      <c r="O24" s="33"/>
      <c r="P24" s="33"/>
      <c r="Q24" s="33">
        <v>4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99</v>
      </c>
    </row>
    <row r="25" spans="1:36" customFormat="1" x14ac:dyDescent="0.25">
      <c r="A25" s="45" t="s">
        <v>31</v>
      </c>
      <c r="B25" s="21">
        <f>B24*$D$8</f>
        <v>295.5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236.4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29.55</v>
      </c>
      <c r="O25" s="21">
        <f t="shared" si="19"/>
        <v>0</v>
      </c>
      <c r="P25" s="21">
        <f t="shared" si="19"/>
        <v>0</v>
      </c>
      <c r="Q25" s="21">
        <f t="shared" si="19"/>
        <v>23.64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585.08999999999992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50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40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5</v>
      </c>
      <c r="O30" s="20">
        <f t="shared" si="24"/>
        <v>0</v>
      </c>
      <c r="P30" s="20">
        <f t="shared" si="24"/>
        <v>0</v>
      </c>
      <c r="Q30" s="20">
        <f t="shared" si="24"/>
        <v>4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99</v>
      </c>
    </row>
    <row r="31" spans="1:36" customFormat="1" x14ac:dyDescent="0.25">
      <c r="A31" s="46" t="s">
        <v>33</v>
      </c>
      <c r="B31" s="18">
        <f>+B25+B27+B29</f>
        <v>295.5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236.4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29.55</v>
      </c>
      <c r="O31" s="18">
        <f t="shared" si="27"/>
        <v>0</v>
      </c>
      <c r="P31" s="18">
        <f t="shared" si="27"/>
        <v>0</v>
      </c>
      <c r="Q31" s="18">
        <f t="shared" si="27"/>
        <v>23.64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585.08999999999992</v>
      </c>
    </row>
    <row r="32" spans="1:36" x14ac:dyDescent="0.25">
      <c r="A32" s="13" t="s">
        <v>34</v>
      </c>
      <c r="B32" s="35">
        <v>150.41999999999999</v>
      </c>
      <c r="C32" s="35"/>
      <c r="D32" s="35">
        <v>21.43</v>
      </c>
      <c r="E32" s="35"/>
      <c r="F32" s="35">
        <v>74.510000000000005</v>
      </c>
      <c r="G32" s="35"/>
      <c r="H32" s="35"/>
      <c r="I32" s="35">
        <v>169.84</v>
      </c>
      <c r="J32" s="35">
        <v>9.66</v>
      </c>
      <c r="K32" s="35">
        <v>11.64</v>
      </c>
      <c r="L32" s="35"/>
      <c r="M32" s="36"/>
      <c r="N32" s="36">
        <v>73.11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510.61000000000007</v>
      </c>
    </row>
    <row r="33" spans="1:34" customFormat="1" x14ac:dyDescent="0.25">
      <c r="A33" s="45" t="s">
        <v>35</v>
      </c>
      <c r="B33" s="21">
        <f>B32*$B$8</f>
        <v>870.93179999999995</v>
      </c>
      <c r="C33" s="21">
        <f t="shared" ref="C33:L33" si="30">C32*$B$8</f>
        <v>0</v>
      </c>
      <c r="D33" s="21">
        <f t="shared" si="30"/>
        <v>124.0797</v>
      </c>
      <c r="E33" s="21">
        <f t="shared" si="30"/>
        <v>0</v>
      </c>
      <c r="F33" s="21">
        <f t="shared" si="30"/>
        <v>431.41290000000004</v>
      </c>
      <c r="G33" s="21">
        <f t="shared" si="30"/>
        <v>0</v>
      </c>
      <c r="H33" s="21">
        <f t="shared" si="30"/>
        <v>0</v>
      </c>
      <c r="I33" s="21">
        <f t="shared" si="30"/>
        <v>983.37360000000001</v>
      </c>
      <c r="J33" s="21">
        <f t="shared" si="30"/>
        <v>55.931400000000004</v>
      </c>
      <c r="K33" s="21">
        <f t="shared" si="30"/>
        <v>67.395600000000002</v>
      </c>
      <c r="L33" s="21">
        <f t="shared" si="30"/>
        <v>0</v>
      </c>
      <c r="M33" s="21">
        <f t="shared" ref="M33:R33" si="31">M32*$B$8</f>
        <v>0</v>
      </c>
      <c r="N33" s="21">
        <f t="shared" si="31"/>
        <v>423.30689999999998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2956.4318999999996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150.41999999999999</v>
      </c>
      <c r="C38" s="19">
        <f t="shared" ref="C38:L38" si="39">+C32+C34+C36</f>
        <v>0</v>
      </c>
      <c r="D38" s="19">
        <f t="shared" si="39"/>
        <v>21.43</v>
      </c>
      <c r="E38" s="19">
        <f t="shared" si="39"/>
        <v>0</v>
      </c>
      <c r="F38" s="19">
        <f t="shared" si="39"/>
        <v>74.510000000000005</v>
      </c>
      <c r="G38" s="19">
        <f t="shared" si="39"/>
        <v>0</v>
      </c>
      <c r="H38" s="19">
        <f t="shared" si="39"/>
        <v>0</v>
      </c>
      <c r="I38" s="19">
        <f t="shared" si="39"/>
        <v>169.84</v>
      </c>
      <c r="J38" s="19">
        <f t="shared" si="39"/>
        <v>9.66</v>
      </c>
      <c r="K38" s="19">
        <f t="shared" si="39"/>
        <v>11.64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73.11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510.61000000000007</v>
      </c>
    </row>
    <row r="39" spans="1:34" customFormat="1" x14ac:dyDescent="0.25">
      <c r="A39" s="46" t="s">
        <v>42</v>
      </c>
      <c r="B39" s="18">
        <f>+B33+B35+B37</f>
        <v>870.93179999999995</v>
      </c>
      <c r="C39" s="18">
        <f t="shared" ref="C39:L39" si="42">+C33+C35+C37</f>
        <v>0</v>
      </c>
      <c r="D39" s="18">
        <f t="shared" si="42"/>
        <v>124.0797</v>
      </c>
      <c r="E39" s="18">
        <f t="shared" si="42"/>
        <v>0</v>
      </c>
      <c r="F39" s="18">
        <f t="shared" si="42"/>
        <v>431.41290000000004</v>
      </c>
      <c r="G39" s="18">
        <f t="shared" si="42"/>
        <v>0</v>
      </c>
      <c r="H39" s="18">
        <f t="shared" si="42"/>
        <v>0</v>
      </c>
      <c r="I39" s="18">
        <f t="shared" si="42"/>
        <v>983.37360000000001</v>
      </c>
      <c r="J39" s="18">
        <f t="shared" si="42"/>
        <v>55.931400000000004</v>
      </c>
      <c r="K39" s="18">
        <f t="shared" si="42"/>
        <v>67.395600000000002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423.30689999999998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2956.4318999999996</v>
      </c>
    </row>
    <row r="40" spans="1:34" x14ac:dyDescent="0.25">
      <c r="A40" s="13" t="s">
        <v>43</v>
      </c>
      <c r="B40" s="35"/>
      <c r="C40" s="35">
        <v>79.48</v>
      </c>
      <c r="D40" s="35"/>
      <c r="E40" s="35"/>
      <c r="F40" s="35"/>
      <c r="G40" s="35"/>
      <c r="H40" s="35"/>
      <c r="I40" s="35">
        <v>26.31</v>
      </c>
      <c r="J40" s="35">
        <v>4.24</v>
      </c>
      <c r="K40" s="35"/>
      <c r="L40" s="35"/>
      <c r="M40" s="35"/>
      <c r="N40" s="35">
        <v>60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170.03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460.18920000000003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152.3349</v>
      </c>
      <c r="J41" s="21">
        <f t="shared" si="45"/>
        <v>24.549600000000002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347.4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984.47370000000012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79.48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26.31</v>
      </c>
      <c r="J46" s="19">
        <f t="shared" si="54"/>
        <v>4.24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60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170.03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460.18920000000003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152.3349</v>
      </c>
      <c r="J47" s="18">
        <f t="shared" si="57"/>
        <v>24.549600000000002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347.4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984.47370000000012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2298.64</v>
      </c>
      <c r="C49" s="43">
        <v>3800.54</v>
      </c>
      <c r="D49" s="43">
        <v>2283.29</v>
      </c>
      <c r="E49" s="43">
        <v>2669.45</v>
      </c>
      <c r="F49" s="43">
        <v>3060.85</v>
      </c>
      <c r="G49" s="43">
        <v>1632.16</v>
      </c>
      <c r="H49" s="43">
        <v>2691.37</v>
      </c>
      <c r="I49" s="43">
        <v>547.74</v>
      </c>
      <c r="J49" s="43">
        <v>3648.53</v>
      </c>
      <c r="K49" s="43">
        <v>1742.95</v>
      </c>
      <c r="L49" s="43">
        <v>430.12</v>
      </c>
      <c r="M49" s="44">
        <v>2513.48</v>
      </c>
      <c r="N49" s="44">
        <v>1453.98</v>
      </c>
      <c r="O49" s="44">
        <v>3038.17</v>
      </c>
      <c r="P49" s="44">
        <v>10.35</v>
      </c>
      <c r="Q49" s="44">
        <v>950.36</v>
      </c>
      <c r="R49" s="44">
        <v>2686.99</v>
      </c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35458.97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282.58999999999997</v>
      </c>
      <c r="C53" s="43">
        <v>506.36</v>
      </c>
      <c r="D53" s="43">
        <v>196.4</v>
      </c>
      <c r="E53" s="43">
        <v>203.5</v>
      </c>
      <c r="F53" s="43"/>
      <c r="G53" s="43"/>
      <c r="H53" s="43"/>
      <c r="I53" s="43">
        <v>1144.81</v>
      </c>
      <c r="J53" s="43">
        <v>643.33000000000004</v>
      </c>
      <c r="K53" s="43">
        <v>735.92</v>
      </c>
      <c r="L53" s="43">
        <v>2153.7800000000002</v>
      </c>
      <c r="M53" s="44"/>
      <c r="N53" s="44"/>
      <c r="O53" s="44"/>
      <c r="P53" s="44"/>
      <c r="Q53" s="44">
        <v>48.29</v>
      </c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5914.9800000000005</v>
      </c>
    </row>
    <row r="54" spans="1:34" x14ac:dyDescent="0.25">
      <c r="A54" s="17" t="s">
        <v>114</v>
      </c>
      <c r="B54" s="43"/>
      <c r="C54" s="43">
        <v>5.77</v>
      </c>
      <c r="D54" s="43"/>
      <c r="E54" s="43"/>
      <c r="F54" s="43"/>
      <c r="G54" s="43"/>
      <c r="H54" s="43"/>
      <c r="I54" s="43"/>
      <c r="J54" s="43"/>
      <c r="K54" s="43">
        <v>6.45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12.219999999999999</v>
      </c>
    </row>
    <row r="55" spans="1:34" x14ac:dyDescent="0.25">
      <c r="A55" s="17" t="s">
        <v>52</v>
      </c>
      <c r="B55" s="43">
        <v>185.89</v>
      </c>
      <c r="C55" s="43"/>
      <c r="D55" s="43">
        <v>531.04999999999995</v>
      </c>
      <c r="E55" s="43">
        <v>11.55</v>
      </c>
      <c r="F55" s="43"/>
      <c r="G55" s="43"/>
      <c r="H55" s="43">
        <v>1179.9100000000001</v>
      </c>
      <c r="I55" s="43"/>
      <c r="J55" s="43"/>
      <c r="K55" s="43">
        <v>120</v>
      </c>
      <c r="L55" s="43">
        <v>142.58000000000001</v>
      </c>
      <c r="M55" s="44">
        <v>105.44</v>
      </c>
      <c r="N55" s="44">
        <v>301.70999999999998</v>
      </c>
      <c r="O55" s="44">
        <v>448.22</v>
      </c>
      <c r="P55" s="44"/>
      <c r="Q55" s="44"/>
      <c r="R55" s="44">
        <v>44.84</v>
      </c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3071.1900000000005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6145.3318000000008</v>
      </c>
      <c r="C64" s="51">
        <f t="shared" ref="C64:AG64" si="61">+C15+C23+C31+C39+C47+C48+C49+C50+C51+C52+C53+C54+C55+C56+C57+C58+C59+C60+C61+C62+C63</f>
        <v>9619.0892000000022</v>
      </c>
      <c r="D64" s="51">
        <f t="shared" si="61"/>
        <v>7856.6496999999999</v>
      </c>
      <c r="E64" s="51">
        <f t="shared" si="61"/>
        <v>5811.45</v>
      </c>
      <c r="F64" s="51">
        <f t="shared" si="61"/>
        <v>6375.6828999999998</v>
      </c>
      <c r="G64" s="51">
        <f t="shared" si="61"/>
        <v>5511.46</v>
      </c>
      <c r="H64" s="51">
        <f t="shared" si="61"/>
        <v>3945.2799999999997</v>
      </c>
      <c r="I64" s="51">
        <f t="shared" si="61"/>
        <v>6384.8884999999991</v>
      </c>
      <c r="J64" s="51">
        <f t="shared" si="61"/>
        <v>7729.5509999999995</v>
      </c>
      <c r="K64" s="51">
        <f t="shared" si="61"/>
        <v>6604.1556</v>
      </c>
      <c r="L64" s="51">
        <f t="shared" si="61"/>
        <v>7076.83</v>
      </c>
      <c r="M64" s="51">
        <f t="shared" si="61"/>
        <v>5346.0099999999993</v>
      </c>
      <c r="N64" s="51">
        <f t="shared" si="61"/>
        <v>5826.6869000000006</v>
      </c>
      <c r="O64" s="51">
        <f t="shared" si="61"/>
        <v>3545.8900000000003</v>
      </c>
      <c r="P64" s="51">
        <f t="shared" si="61"/>
        <v>63.85</v>
      </c>
      <c r="Q64" s="51">
        <f t="shared" si="61"/>
        <v>1908.1599999999999</v>
      </c>
      <c r="R64" s="51">
        <f t="shared" si="61"/>
        <v>2898.83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92649.795600000012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8 D</v>
      </c>
      <c r="I66" s="53" t="str">
        <f t="shared" si="62"/>
        <v>CAJA 1 N</v>
      </c>
      <c r="J66" s="53" t="str">
        <f t="shared" si="62"/>
        <v>CAJA 2 N</v>
      </c>
      <c r="K66" s="53" t="str">
        <f t="shared" si="62"/>
        <v>CAJA 3 N</v>
      </c>
      <c r="L66" s="53" t="str">
        <f t="shared" si="62"/>
        <v>CAJA 4 N</v>
      </c>
      <c r="M66" s="53" t="str">
        <f t="shared" si="62"/>
        <v>CAJA 5 N</v>
      </c>
      <c r="N66" s="53" t="str">
        <f t="shared" si="62"/>
        <v>CAJA 6 N</v>
      </c>
      <c r="O66" s="53" t="str">
        <f t="shared" si="62"/>
        <v>CAJA 8 N</v>
      </c>
      <c r="P66" s="53" t="str">
        <f t="shared" si="62"/>
        <v>CAJA 12 N</v>
      </c>
      <c r="Q66" s="53" t="str">
        <f t="shared" si="62"/>
        <v>CAJA 14 N</v>
      </c>
      <c r="R66" s="53" t="str">
        <f t="shared" si="62"/>
        <v>CAJA 15 N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6086.73</v>
      </c>
      <c r="C67" s="55">
        <f t="shared" ref="C67:L67" si="63">C12</f>
        <v>9538.7199999999993</v>
      </c>
      <c r="D67" s="55">
        <f t="shared" si="63"/>
        <v>7846.89</v>
      </c>
      <c r="E67" s="55">
        <f t="shared" si="63"/>
        <v>5808.79</v>
      </c>
      <c r="F67" s="55">
        <f t="shared" si="63"/>
        <v>6332.08</v>
      </c>
      <c r="G67" s="55">
        <f t="shared" si="63"/>
        <v>5426.53</v>
      </c>
      <c r="H67" s="55">
        <f t="shared" si="63"/>
        <v>3943.98</v>
      </c>
      <c r="I67" s="55">
        <f t="shared" si="63"/>
        <v>6380.41</v>
      </c>
      <c r="J67" s="55">
        <f t="shared" si="63"/>
        <v>7658.41</v>
      </c>
      <c r="K67" s="55">
        <f t="shared" si="63"/>
        <v>6599.24</v>
      </c>
      <c r="L67" s="55">
        <f t="shared" si="63"/>
        <v>7081.09</v>
      </c>
      <c r="M67" s="55">
        <f t="shared" ref="M67:AG67" si="64">M12</f>
        <v>5349.14</v>
      </c>
      <c r="N67" s="55">
        <f t="shared" si="64"/>
        <v>5819.1</v>
      </c>
      <c r="O67" s="55">
        <f t="shared" si="64"/>
        <v>3545.49</v>
      </c>
      <c r="P67" s="55">
        <f t="shared" si="64"/>
        <v>62.7</v>
      </c>
      <c r="Q67" s="55">
        <f t="shared" si="64"/>
        <v>1860.25</v>
      </c>
      <c r="R67" s="55">
        <f t="shared" si="64"/>
        <v>2898.17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92237.720000000016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6086.73</v>
      </c>
      <c r="C69" s="57">
        <f t="shared" ref="C69:L69" si="67">+C67+C68</f>
        <v>9538.7199999999993</v>
      </c>
      <c r="D69" s="57">
        <f t="shared" si="67"/>
        <v>7846.89</v>
      </c>
      <c r="E69" s="57">
        <f t="shared" si="67"/>
        <v>5808.79</v>
      </c>
      <c r="F69" s="57">
        <f t="shared" si="67"/>
        <v>6332.08</v>
      </c>
      <c r="G69" s="57">
        <f t="shared" si="67"/>
        <v>5426.53</v>
      </c>
      <c r="H69" s="57">
        <f t="shared" si="67"/>
        <v>3943.98</v>
      </c>
      <c r="I69" s="57">
        <f t="shared" si="67"/>
        <v>6380.41</v>
      </c>
      <c r="J69" s="57">
        <f t="shared" si="67"/>
        <v>7658.41</v>
      </c>
      <c r="K69" s="57">
        <f t="shared" si="67"/>
        <v>6599.24</v>
      </c>
      <c r="L69" s="57">
        <f t="shared" si="67"/>
        <v>7081.09</v>
      </c>
      <c r="M69" s="57">
        <f t="shared" ref="M69:AG69" si="68">+M67+M68</f>
        <v>5349.14</v>
      </c>
      <c r="N69" s="57">
        <f t="shared" si="68"/>
        <v>5819.1</v>
      </c>
      <c r="O69" s="57">
        <f t="shared" si="68"/>
        <v>3545.49</v>
      </c>
      <c r="P69" s="57">
        <f t="shared" si="68"/>
        <v>62.7</v>
      </c>
      <c r="Q69" s="57">
        <f t="shared" si="68"/>
        <v>1860.25</v>
      </c>
      <c r="R69" s="57">
        <f t="shared" si="68"/>
        <v>2898.17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92237.720000000016</v>
      </c>
    </row>
    <row r="70" spans="1:34" customFormat="1" ht="15" customHeight="1" x14ac:dyDescent="0.25">
      <c r="A70" s="56" t="s">
        <v>95</v>
      </c>
      <c r="B70" s="55">
        <f t="shared" ref="B70:L70" si="69">+B64-B69</f>
        <v>58.601800000001276</v>
      </c>
      <c r="C70" s="55">
        <f t="shared" si="69"/>
        <v>80.36920000000282</v>
      </c>
      <c r="D70" s="55">
        <f t="shared" si="69"/>
        <v>9.7596999999996115</v>
      </c>
      <c r="E70" s="55">
        <f t="shared" si="69"/>
        <v>2.6599999999998545</v>
      </c>
      <c r="F70" s="55">
        <f t="shared" si="69"/>
        <v>43.602899999999863</v>
      </c>
      <c r="G70" s="55">
        <f t="shared" si="69"/>
        <v>84.930000000000291</v>
      </c>
      <c r="H70" s="55">
        <f t="shared" si="69"/>
        <v>1.2999999999997272</v>
      </c>
      <c r="I70" s="55">
        <f t="shared" si="69"/>
        <v>4.4784999999992579</v>
      </c>
      <c r="J70" s="55">
        <f t="shared" si="69"/>
        <v>71.140999999999622</v>
      </c>
      <c r="K70" s="55">
        <f t="shared" si="69"/>
        <v>4.9156000000002678</v>
      </c>
      <c r="L70" s="55">
        <f t="shared" si="69"/>
        <v>-4.2600000000002183</v>
      </c>
      <c r="M70" s="55">
        <f t="shared" ref="M70:AG70" si="70">+M64-M69</f>
        <v>-3.1300000000010186</v>
      </c>
      <c r="N70" s="55">
        <f t="shared" si="70"/>
        <v>7.5869000000002416</v>
      </c>
      <c r="O70" s="55">
        <f t="shared" si="70"/>
        <v>0.4000000000005457</v>
      </c>
      <c r="P70" s="55">
        <f t="shared" si="70"/>
        <v>1.1499999999999986</v>
      </c>
      <c r="Q70" s="55">
        <f t="shared" si="70"/>
        <v>47.909999999999854</v>
      </c>
      <c r="R70" s="55">
        <f t="shared" si="70"/>
        <v>0.65999999999985448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412.07560000000183</v>
      </c>
    </row>
    <row r="71" spans="1:34" ht="101.25" customHeight="1" x14ac:dyDescent="0.25">
      <c r="A71" s="74" t="s">
        <v>96</v>
      </c>
      <c r="B71" s="14" t="s">
        <v>123</v>
      </c>
      <c r="C71" s="14" t="s">
        <v>124</v>
      </c>
      <c r="D71" s="14"/>
      <c r="E71" s="14"/>
      <c r="F71" s="14" t="s">
        <v>126</v>
      </c>
      <c r="G71" s="14" t="s">
        <v>127</v>
      </c>
      <c r="H71" s="14"/>
      <c r="I71" s="14"/>
      <c r="J71" s="14" t="s">
        <v>128</v>
      </c>
      <c r="K71" s="14"/>
      <c r="L71" s="14"/>
      <c r="M71" s="28" t="s">
        <v>130</v>
      </c>
      <c r="N71" s="28"/>
      <c r="O71" s="28"/>
      <c r="P71" s="28"/>
      <c r="Q71" s="28" t="s">
        <v>132</v>
      </c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125</v>
      </c>
      <c r="J72" s="12" t="s">
        <v>129</v>
      </c>
      <c r="M72" s="12" t="s">
        <v>131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1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7" sqref="AI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55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1571.33</v>
      </c>
      <c r="C12" s="25">
        <v>3019.66</v>
      </c>
      <c r="D12" s="25">
        <v>2224.14</v>
      </c>
      <c r="E12" s="25">
        <v>1837.13</v>
      </c>
      <c r="F12" s="25">
        <v>69.209999999999994</v>
      </c>
      <c r="G12" s="25">
        <v>1209.42</v>
      </c>
      <c r="H12" s="25">
        <v>1688.14</v>
      </c>
      <c r="I12" s="25">
        <v>4196.6499999999996</v>
      </c>
      <c r="J12" s="25">
        <v>3615.41</v>
      </c>
      <c r="K12" s="25">
        <v>2201.4299999999998</v>
      </c>
      <c r="L12" s="25">
        <v>5274.94</v>
      </c>
      <c r="M12" s="25">
        <v>1287.46</v>
      </c>
      <c r="N12" s="25">
        <v>2208.13</v>
      </c>
      <c r="O12" s="25">
        <v>3655.75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34058.799999999996</v>
      </c>
      <c r="AI12" s="25">
        <v>33669.339999999997</v>
      </c>
      <c r="AJ12" s="66">
        <f>+AI12-AH12</f>
        <v>-389.45999999999913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64.5</v>
      </c>
      <c r="C15" s="22">
        <v>0</v>
      </c>
      <c r="D15" s="22">
        <v>94</v>
      </c>
      <c r="E15" s="22">
        <v>78</v>
      </c>
      <c r="F15" s="22">
        <v>14.5</v>
      </c>
      <c r="G15" s="22">
        <v>0</v>
      </c>
      <c r="H15" s="22">
        <v>51</v>
      </c>
      <c r="I15" s="22">
        <v>481</v>
      </c>
      <c r="J15" s="22">
        <v>233</v>
      </c>
      <c r="K15" s="22">
        <v>89</v>
      </c>
      <c r="L15" s="22">
        <v>374</v>
      </c>
      <c r="M15" s="22">
        <v>135</v>
      </c>
      <c r="N15" s="22">
        <v>85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1699</v>
      </c>
    </row>
    <row r="16" spans="1:36" s="31" customFormat="1" x14ac:dyDescent="0.25">
      <c r="A16" s="29" t="s">
        <v>20</v>
      </c>
      <c r="B16" s="30">
        <v>28</v>
      </c>
      <c r="C16" s="30">
        <v>262</v>
      </c>
      <c r="D16" s="30">
        <v>149</v>
      </c>
      <c r="E16" s="30">
        <v>125</v>
      </c>
      <c r="F16" s="30">
        <v>0</v>
      </c>
      <c r="G16" s="30">
        <v>60</v>
      </c>
      <c r="H16" s="30">
        <v>93</v>
      </c>
      <c r="I16" s="30">
        <v>347</v>
      </c>
      <c r="J16" s="30">
        <v>253</v>
      </c>
      <c r="K16" s="30">
        <v>171</v>
      </c>
      <c r="L16" s="30">
        <v>457</v>
      </c>
      <c r="M16" s="30"/>
      <c r="N16" s="30">
        <v>173</v>
      </c>
      <c r="O16" s="30">
        <v>196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2314</v>
      </c>
      <c r="AJ16" s="67"/>
    </row>
    <row r="17" spans="1:36" customFormat="1" x14ac:dyDescent="0.25">
      <c r="A17" s="45" t="s">
        <v>27</v>
      </c>
      <c r="B17" s="21">
        <f>B16*$B$8</f>
        <v>162.12</v>
      </c>
      <c r="C17" s="21">
        <f>C16*$B$8</f>
        <v>1516.98</v>
      </c>
      <c r="D17" s="21">
        <f t="shared" ref="D17:AG17" si="2">D16*$B$8</f>
        <v>862.71</v>
      </c>
      <c r="E17" s="21">
        <f t="shared" si="2"/>
        <v>723.75</v>
      </c>
      <c r="F17" s="21">
        <f t="shared" si="2"/>
        <v>0</v>
      </c>
      <c r="G17" s="21">
        <f t="shared" si="2"/>
        <v>347.4</v>
      </c>
      <c r="H17" s="21">
        <f t="shared" si="2"/>
        <v>538.47</v>
      </c>
      <c r="I17" s="21">
        <f t="shared" si="2"/>
        <v>2009.13</v>
      </c>
      <c r="J17" s="21">
        <f t="shared" si="2"/>
        <v>1464.8700000000001</v>
      </c>
      <c r="K17" s="21">
        <f t="shared" si="2"/>
        <v>990.09</v>
      </c>
      <c r="L17" s="21">
        <f t="shared" si="2"/>
        <v>2646.03</v>
      </c>
      <c r="M17" s="21">
        <f t="shared" si="2"/>
        <v>0</v>
      </c>
      <c r="N17" s="21">
        <f t="shared" si="2"/>
        <v>1001.67</v>
      </c>
      <c r="O17" s="21">
        <f t="shared" si="2"/>
        <v>1134.8399999999999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13398.060000000001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28</v>
      </c>
      <c r="C22" s="19">
        <f t="shared" ref="C22:AG23" si="5">+C16+C18+C20</f>
        <v>262</v>
      </c>
      <c r="D22" s="19">
        <f t="shared" si="5"/>
        <v>149</v>
      </c>
      <c r="E22" s="19">
        <f t="shared" si="5"/>
        <v>125</v>
      </c>
      <c r="F22" s="19">
        <f t="shared" si="5"/>
        <v>0</v>
      </c>
      <c r="G22" s="19">
        <f t="shared" si="5"/>
        <v>60</v>
      </c>
      <c r="H22" s="19">
        <f t="shared" si="5"/>
        <v>93</v>
      </c>
      <c r="I22" s="19">
        <f t="shared" si="5"/>
        <v>347</v>
      </c>
      <c r="J22" s="19">
        <f t="shared" si="5"/>
        <v>253</v>
      </c>
      <c r="K22" s="19">
        <f t="shared" si="5"/>
        <v>171</v>
      </c>
      <c r="L22" s="19">
        <f t="shared" si="5"/>
        <v>457</v>
      </c>
      <c r="M22" s="19">
        <f t="shared" si="5"/>
        <v>0</v>
      </c>
      <c r="N22" s="19">
        <f t="shared" si="5"/>
        <v>173</v>
      </c>
      <c r="O22" s="19">
        <f t="shared" si="5"/>
        <v>196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2314</v>
      </c>
    </row>
    <row r="23" spans="1:36" customFormat="1" x14ac:dyDescent="0.25">
      <c r="A23" s="46" t="s">
        <v>26</v>
      </c>
      <c r="B23" s="18">
        <f>+B17+B19+B21</f>
        <v>162.12</v>
      </c>
      <c r="C23" s="18">
        <f t="shared" si="5"/>
        <v>1516.98</v>
      </c>
      <c r="D23" s="18">
        <f t="shared" si="5"/>
        <v>862.71</v>
      </c>
      <c r="E23" s="18">
        <f t="shared" si="5"/>
        <v>723.75</v>
      </c>
      <c r="F23" s="18">
        <f t="shared" si="5"/>
        <v>0</v>
      </c>
      <c r="G23" s="18">
        <f t="shared" si="5"/>
        <v>347.4</v>
      </c>
      <c r="H23" s="18">
        <f t="shared" si="5"/>
        <v>538.47</v>
      </c>
      <c r="I23" s="18">
        <f t="shared" si="5"/>
        <v>2009.13</v>
      </c>
      <c r="J23" s="18">
        <f t="shared" si="5"/>
        <v>1464.8700000000001</v>
      </c>
      <c r="K23" s="18">
        <f t="shared" si="5"/>
        <v>990.09</v>
      </c>
      <c r="L23" s="18">
        <f t="shared" si="5"/>
        <v>2646.03</v>
      </c>
      <c r="M23" s="18">
        <f t="shared" si="5"/>
        <v>0</v>
      </c>
      <c r="N23" s="18">
        <f t="shared" si="5"/>
        <v>1001.67</v>
      </c>
      <c r="O23" s="18">
        <f t="shared" si="5"/>
        <v>1134.8399999999999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13398.060000000001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59.21</v>
      </c>
      <c r="H32" s="35"/>
      <c r="I32" s="35"/>
      <c r="J32" s="35"/>
      <c r="K32" s="35"/>
      <c r="L32" s="35"/>
      <c r="M32" s="36"/>
      <c r="N32" s="36"/>
      <c r="O32" s="36">
        <v>83.24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142.44999999999999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342.82589999999999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481.95959999999997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824.78549999999996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59.21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83.24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142.44999999999999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342.82589999999999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481.95959999999997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824.78549999999996</v>
      </c>
    </row>
    <row r="40" spans="1:34" x14ac:dyDescent="0.25">
      <c r="A40" s="13" t="s">
        <v>43</v>
      </c>
      <c r="B40" s="35"/>
      <c r="C40" s="35"/>
      <c r="D40" s="35"/>
      <c r="E40" s="35">
        <v>6.82</v>
      </c>
      <c r="F40" s="35"/>
      <c r="G40" s="35"/>
      <c r="H40" s="35"/>
      <c r="I40" s="35"/>
      <c r="J40" s="35"/>
      <c r="K40" s="35">
        <v>4.43</v>
      </c>
      <c r="L40" s="35">
        <v>9.43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20.68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39.4878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25.649699999999999</v>
      </c>
      <c r="L41" s="21">
        <f t="shared" si="16"/>
        <v>54.599699999999999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119.7372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6.82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4.43</v>
      </c>
      <c r="L46" s="19">
        <f t="shared" si="19"/>
        <v>9.43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20.68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39.4878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25.649699999999999</v>
      </c>
      <c r="L47" s="18">
        <f t="shared" si="19"/>
        <v>54.599699999999999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119.7372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955.23</v>
      </c>
      <c r="C49" s="43">
        <v>1284.3</v>
      </c>
      <c r="D49" s="43">
        <v>1188.24</v>
      </c>
      <c r="E49" s="43">
        <v>0</v>
      </c>
      <c r="F49" s="43">
        <v>54.7</v>
      </c>
      <c r="G49" s="43">
        <v>0</v>
      </c>
      <c r="H49" s="43">
        <v>945.21</v>
      </c>
      <c r="I49" s="43">
        <v>341.72</v>
      </c>
      <c r="J49" s="43">
        <v>1521.38</v>
      </c>
      <c r="K49" s="43">
        <v>705.17</v>
      </c>
      <c r="L49" s="43"/>
      <c r="M49" s="44">
        <v>1164.27</v>
      </c>
      <c r="N49" s="44"/>
      <c r="O49" s="44">
        <v>1789.4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9949.619999999999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>
        <v>529.37</v>
      </c>
      <c r="H50" s="43"/>
      <c r="I50" s="43"/>
      <c r="J50" s="43"/>
      <c r="K50" s="43"/>
      <c r="L50" s="43"/>
      <c r="M50" s="44"/>
      <c r="N50" s="44">
        <v>1107.47</v>
      </c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1636.8400000000001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>
        <v>913.47</v>
      </c>
      <c r="F52" s="43"/>
      <c r="G52" s="43"/>
      <c r="H52" s="43"/>
      <c r="I52" s="43">
        <v>1190.26</v>
      </c>
      <c r="J52" s="43">
        <v>36.93</v>
      </c>
      <c r="K52" s="43"/>
      <c r="L52" s="43">
        <v>1663.63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3804.29</v>
      </c>
    </row>
    <row r="53" spans="1:34" x14ac:dyDescent="0.25">
      <c r="A53" s="17" t="s">
        <v>18</v>
      </c>
      <c r="B53" s="43">
        <v>229.08</v>
      </c>
      <c r="C53" s="43">
        <v>232.1</v>
      </c>
      <c r="D53" s="43">
        <v>52.82</v>
      </c>
      <c r="E53" s="43">
        <v>84.32</v>
      </c>
      <c r="F53" s="43">
        <v>0</v>
      </c>
      <c r="G53" s="43"/>
      <c r="H53" s="43">
        <v>154.21</v>
      </c>
      <c r="I53" s="43">
        <v>93.96</v>
      </c>
      <c r="J53" s="43">
        <v>318.73</v>
      </c>
      <c r="K53" s="43">
        <v>367.06</v>
      </c>
      <c r="L53" s="43">
        <v>542.17999999999995</v>
      </c>
      <c r="M53" s="44"/>
      <c r="N53" s="44"/>
      <c r="O53" s="44">
        <v>251.87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2326.33</v>
      </c>
    </row>
    <row r="54" spans="1:34" x14ac:dyDescent="0.25">
      <c r="A54" s="17" t="s">
        <v>114</v>
      </c>
      <c r="B54" s="43">
        <v>75.88</v>
      </c>
      <c r="C54" s="43"/>
      <c r="D54" s="43"/>
      <c r="E54" s="43"/>
      <c r="F54" s="43"/>
      <c r="G54" s="43"/>
      <c r="H54" s="43"/>
      <c r="I54" s="43">
        <v>22.93</v>
      </c>
      <c r="J54" s="43"/>
      <c r="K54" s="43">
        <v>24.65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123.46000000000001</v>
      </c>
    </row>
    <row r="55" spans="1:34" x14ac:dyDescent="0.25">
      <c r="A55" s="17" t="s">
        <v>52</v>
      </c>
      <c r="B55" s="43">
        <v>83.71</v>
      </c>
      <c r="C55" s="43">
        <v>19.989999999999998</v>
      </c>
      <c r="D55" s="43">
        <v>30.51</v>
      </c>
      <c r="E55" s="43">
        <v>0</v>
      </c>
      <c r="F55" s="43"/>
      <c r="G55" s="43"/>
      <c r="H55" s="43"/>
      <c r="I55" s="43"/>
      <c r="J55" s="43">
        <v>21.83</v>
      </c>
      <c r="K55" s="43"/>
      <c r="L55" s="43"/>
      <c r="M55" s="44"/>
      <c r="N55" s="44"/>
      <c r="O55" s="44">
        <v>16.18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172.21999999999997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>
        <v>19.16</v>
      </c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19.16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>
        <v>45.71</v>
      </c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45.71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1570.52</v>
      </c>
      <c r="C64" s="51">
        <f t="shared" ref="C64:AG64" si="21">+C15+C23+C31+C39+C47+C48+C49+C50+C51+C52+C53+C54+C55+C56+C57+C58+C59+C60+C61+C62+C63</f>
        <v>3053.3699999999994</v>
      </c>
      <c r="D64" s="51">
        <f t="shared" si="21"/>
        <v>2228.2800000000002</v>
      </c>
      <c r="E64" s="51">
        <f t="shared" si="21"/>
        <v>1839.0278000000001</v>
      </c>
      <c r="F64" s="51">
        <f t="shared" si="21"/>
        <v>69.2</v>
      </c>
      <c r="G64" s="51">
        <f t="shared" si="21"/>
        <v>1219.5958999999998</v>
      </c>
      <c r="H64" s="51">
        <f t="shared" si="21"/>
        <v>1688.89</v>
      </c>
      <c r="I64" s="51">
        <f t="shared" si="21"/>
        <v>4184.7100000000009</v>
      </c>
      <c r="J64" s="51">
        <f t="shared" si="21"/>
        <v>3596.74</v>
      </c>
      <c r="K64" s="51">
        <f t="shared" si="21"/>
        <v>2201.6197000000002</v>
      </c>
      <c r="L64" s="51">
        <f t="shared" si="21"/>
        <v>5280.4397000000008</v>
      </c>
      <c r="M64" s="51">
        <f t="shared" si="21"/>
        <v>1299.27</v>
      </c>
      <c r="N64" s="51">
        <f t="shared" si="21"/>
        <v>2213.3000000000002</v>
      </c>
      <c r="O64" s="51">
        <f t="shared" si="21"/>
        <v>3674.2495999999996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34119.212700000004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5 D</v>
      </c>
      <c r="G66" s="53" t="str">
        <f t="shared" si="22"/>
        <v>CAJA 8 D</v>
      </c>
      <c r="H66" s="53" t="str">
        <f t="shared" si="22"/>
        <v>CAJA 9 D</v>
      </c>
      <c r="I66" s="53" t="str">
        <f t="shared" si="22"/>
        <v>CAJA 1 N</v>
      </c>
      <c r="J66" s="53" t="str">
        <f t="shared" si="22"/>
        <v>CAJA 2 D</v>
      </c>
      <c r="K66" s="53" t="str">
        <f t="shared" si="22"/>
        <v>CAJA 3 N</v>
      </c>
      <c r="L66" s="53" t="str">
        <f t="shared" si="22"/>
        <v>CAJA 4 N</v>
      </c>
      <c r="M66" s="53" t="str">
        <f t="shared" si="22"/>
        <v>CAJA 5 N</v>
      </c>
      <c r="N66" s="53" t="str">
        <f t="shared" si="22"/>
        <v>CAJA 8 N</v>
      </c>
      <c r="O66" s="53" t="str">
        <f t="shared" si="22"/>
        <v>CAJA 9 N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1571.33</v>
      </c>
      <c r="C67" s="55">
        <f t="shared" ref="C67:L67" si="23">C12</f>
        <v>3019.66</v>
      </c>
      <c r="D67" s="55">
        <f t="shared" si="23"/>
        <v>2224.14</v>
      </c>
      <c r="E67" s="55">
        <f t="shared" si="23"/>
        <v>1837.13</v>
      </c>
      <c r="F67" s="55">
        <f t="shared" si="23"/>
        <v>69.209999999999994</v>
      </c>
      <c r="G67" s="55">
        <f t="shared" si="23"/>
        <v>1209.42</v>
      </c>
      <c r="H67" s="55">
        <f t="shared" si="23"/>
        <v>1688.14</v>
      </c>
      <c r="I67" s="55">
        <f t="shared" si="23"/>
        <v>4196.6499999999996</v>
      </c>
      <c r="J67" s="55">
        <f t="shared" si="23"/>
        <v>3615.41</v>
      </c>
      <c r="K67" s="55">
        <f t="shared" si="23"/>
        <v>2201.4299999999998</v>
      </c>
      <c r="L67" s="55">
        <f t="shared" si="23"/>
        <v>5274.94</v>
      </c>
      <c r="M67" s="55">
        <f t="shared" si="22"/>
        <v>1287.46</v>
      </c>
      <c r="N67" s="55">
        <f t="shared" si="22"/>
        <v>2208.13</v>
      </c>
      <c r="O67" s="55">
        <f t="shared" si="22"/>
        <v>3655.75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34058.799999999996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1571.33</v>
      </c>
      <c r="C69" s="57">
        <f t="shared" ref="C69:AG69" si="25">+C67+C68</f>
        <v>3019.66</v>
      </c>
      <c r="D69" s="57">
        <f t="shared" si="25"/>
        <v>2224.14</v>
      </c>
      <c r="E69" s="57">
        <f t="shared" si="25"/>
        <v>1837.13</v>
      </c>
      <c r="F69" s="57">
        <f t="shared" si="25"/>
        <v>69.209999999999994</v>
      </c>
      <c r="G69" s="57">
        <f t="shared" si="25"/>
        <v>1209.42</v>
      </c>
      <c r="H69" s="57">
        <f t="shared" si="25"/>
        <v>1688.14</v>
      </c>
      <c r="I69" s="57">
        <f t="shared" si="25"/>
        <v>4196.6499999999996</v>
      </c>
      <c r="J69" s="57">
        <f t="shared" si="25"/>
        <v>3615.41</v>
      </c>
      <c r="K69" s="57">
        <f t="shared" si="25"/>
        <v>2201.4299999999998</v>
      </c>
      <c r="L69" s="57">
        <f t="shared" si="25"/>
        <v>5274.94</v>
      </c>
      <c r="M69" s="57">
        <f t="shared" si="25"/>
        <v>1287.46</v>
      </c>
      <c r="N69" s="57">
        <f t="shared" si="25"/>
        <v>2208.13</v>
      </c>
      <c r="O69" s="57">
        <f t="shared" si="25"/>
        <v>3655.75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34058.799999999996</v>
      </c>
    </row>
    <row r="70" spans="1:34" customFormat="1" ht="15" customHeight="1" x14ac:dyDescent="0.25">
      <c r="A70" s="56" t="s">
        <v>95</v>
      </c>
      <c r="B70" s="55">
        <f t="shared" ref="B70:AG70" si="26">+B64-B69</f>
        <v>-0.80999999999994543</v>
      </c>
      <c r="C70" s="55">
        <f t="shared" si="26"/>
        <v>33.709999999999582</v>
      </c>
      <c r="D70" s="55">
        <f t="shared" si="26"/>
        <v>4.1400000000003274</v>
      </c>
      <c r="E70" s="55">
        <f t="shared" si="26"/>
        <v>1.8977999999999611</v>
      </c>
      <c r="F70" s="55">
        <f t="shared" si="26"/>
        <v>-9.9999999999909051E-3</v>
      </c>
      <c r="G70" s="55">
        <f t="shared" si="26"/>
        <v>10.175899999999729</v>
      </c>
      <c r="H70" s="55">
        <f t="shared" si="26"/>
        <v>0.75</v>
      </c>
      <c r="I70" s="55">
        <f t="shared" si="26"/>
        <v>-11.93999999999869</v>
      </c>
      <c r="J70" s="55">
        <f t="shared" si="26"/>
        <v>-18.670000000000073</v>
      </c>
      <c r="K70" s="55">
        <f t="shared" si="26"/>
        <v>0.18970000000035725</v>
      </c>
      <c r="L70" s="55">
        <f t="shared" si="26"/>
        <v>5.4997000000012122</v>
      </c>
      <c r="M70" s="55">
        <f t="shared" si="26"/>
        <v>11.809999999999945</v>
      </c>
      <c r="N70" s="55">
        <f t="shared" si="26"/>
        <v>5.1700000000000728</v>
      </c>
      <c r="O70" s="55">
        <f t="shared" si="26"/>
        <v>18.499599999999646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60.412700000002133</v>
      </c>
    </row>
    <row r="71" spans="1:34" ht="112.5" customHeight="1" x14ac:dyDescent="0.25">
      <c r="A71" s="74" t="s">
        <v>96</v>
      </c>
      <c r="B71" s="14"/>
      <c r="C71" s="14" t="s">
        <v>136</v>
      </c>
      <c r="D71" s="14"/>
      <c r="E71" s="14"/>
      <c r="F71" s="14"/>
      <c r="G71" s="14" t="s">
        <v>137</v>
      </c>
      <c r="H71" s="14"/>
      <c r="I71" s="14" t="s">
        <v>138</v>
      </c>
      <c r="J71" s="14" t="s">
        <v>139</v>
      </c>
      <c r="K71" s="14"/>
      <c r="L71" s="14"/>
      <c r="M71" s="28"/>
      <c r="N71" s="28"/>
      <c r="O71" s="28" t="s">
        <v>140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71"/>
  <sheetViews>
    <sheetView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D6" sqref="D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>
        <v>0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6" sqref="AH66: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58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4893.97</v>
      </c>
      <c r="C12" s="25">
        <v>3676.19</v>
      </c>
      <c r="D12" s="25">
        <v>2175.61</v>
      </c>
      <c r="E12" s="25">
        <v>2054.08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12799.85</v>
      </c>
      <c r="AI12" s="25">
        <v>12679.17</v>
      </c>
      <c r="AJ12" s="66">
        <f>+AI12-AH12</f>
        <v>-120.68000000000029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581</v>
      </c>
      <c r="C15" s="22">
        <v>356.5</v>
      </c>
      <c r="D15" s="22">
        <v>550.5</v>
      </c>
      <c r="E15" s="22">
        <v>216.5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1704.5</v>
      </c>
    </row>
    <row r="16" spans="1:36" s="31" customFormat="1" x14ac:dyDescent="0.25">
      <c r="A16" s="29" t="s">
        <v>20</v>
      </c>
      <c r="B16" s="30">
        <v>420</v>
      </c>
      <c r="C16" s="30">
        <v>313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733</v>
      </c>
      <c r="AJ16" s="67"/>
    </row>
    <row r="17" spans="1:36" customFormat="1" x14ac:dyDescent="0.25">
      <c r="A17" s="45" t="s">
        <v>27</v>
      </c>
      <c r="B17" s="21">
        <f>B16*$B$8</f>
        <v>2431.8000000000002</v>
      </c>
      <c r="C17" s="21">
        <f>C16*$B$8</f>
        <v>1812.27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4244.07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420</v>
      </c>
      <c r="C22" s="19">
        <f t="shared" ref="C22:AG23" si="5">+C16+C18+C20</f>
        <v>313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733</v>
      </c>
    </row>
    <row r="23" spans="1:36" customFormat="1" x14ac:dyDescent="0.25">
      <c r="A23" s="46" t="s">
        <v>26</v>
      </c>
      <c r="B23" s="18">
        <f>+B17+B19+B21</f>
        <v>2431.8000000000002</v>
      </c>
      <c r="C23" s="18">
        <f t="shared" si="5"/>
        <v>1812.27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4244.07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40.18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40.18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232.6422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232.6422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40.18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40.18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232.6422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232.6422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1275.32</v>
      </c>
      <c r="C49" s="43">
        <v>1067.02</v>
      </c>
      <c r="D49" s="43">
        <v>1277.1300000000001</v>
      </c>
      <c r="E49" s="43">
        <v>1200.27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4819.74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611.15</v>
      </c>
      <c r="C53" s="43">
        <v>208.69</v>
      </c>
      <c r="D53" s="43">
        <v>344.92</v>
      </c>
      <c r="E53" s="43">
        <v>525.32000000000005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1690.08</v>
      </c>
    </row>
    <row r="54" spans="1:34" x14ac:dyDescent="0.25">
      <c r="A54" s="17" t="s">
        <v>114</v>
      </c>
      <c r="B54" s="43"/>
      <c r="C54" s="43"/>
      <c r="D54" s="43">
        <v>5.79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5.79</v>
      </c>
    </row>
    <row r="55" spans="1:34" x14ac:dyDescent="0.25">
      <c r="A55" s="17" t="s">
        <v>52</v>
      </c>
      <c r="B55" s="43"/>
      <c r="C55" s="43">
        <v>2.5099999999999998</v>
      </c>
      <c r="D55" s="43"/>
      <c r="E55" s="43">
        <v>113.37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115.88000000000001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4899.2699999999995</v>
      </c>
      <c r="C64" s="51">
        <f t="shared" ref="C64:AG64" si="21">+C15+C23+C31+C39+C47+C48+C49+C50+C51+C52+C53+C54+C55+C56+C57+C58+C59+C60+C61+C62+C63</f>
        <v>3679.6322</v>
      </c>
      <c r="D64" s="51">
        <f t="shared" si="21"/>
        <v>2178.34</v>
      </c>
      <c r="E64" s="51">
        <f t="shared" si="21"/>
        <v>2055.46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12812.7022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N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4893.97</v>
      </c>
      <c r="C67" s="55">
        <f t="shared" ref="C67:L67" si="23">C12</f>
        <v>3676.19</v>
      </c>
      <c r="D67" s="55">
        <f t="shared" si="23"/>
        <v>2175.61</v>
      </c>
      <c r="E67" s="55">
        <f t="shared" si="23"/>
        <v>2054.08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12799.85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4893.97</v>
      </c>
      <c r="C69" s="57">
        <f t="shared" ref="C69:AG69" si="25">+C67+C68</f>
        <v>3676.19</v>
      </c>
      <c r="D69" s="57">
        <f t="shared" si="25"/>
        <v>2175.61</v>
      </c>
      <c r="E69" s="57">
        <f t="shared" si="25"/>
        <v>2054.08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12799.85</v>
      </c>
    </row>
    <row r="70" spans="1:34" customFormat="1" ht="15" customHeight="1" x14ac:dyDescent="0.25">
      <c r="A70" s="56" t="s">
        <v>95</v>
      </c>
      <c r="B70" s="55">
        <f t="shared" ref="B70:AG70" si="26">+B64-B69</f>
        <v>5.2999999999992724</v>
      </c>
      <c r="C70" s="55">
        <f t="shared" si="26"/>
        <v>3.4421999999999571</v>
      </c>
      <c r="D70" s="55">
        <f t="shared" si="26"/>
        <v>2.7300000000000182</v>
      </c>
      <c r="E70" s="55">
        <f t="shared" si="26"/>
        <v>1.3800000000001091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12.852199999999357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65" sqref="AI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5.91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1289.73</v>
      </c>
      <c r="C12" s="25">
        <v>1449.82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2739.55</v>
      </c>
      <c r="AI12" s="25">
        <v>2720.05</v>
      </c>
      <c r="AJ12" s="66">
        <f>+AI12-AH12</f>
        <v>-19.5</v>
      </c>
    </row>
    <row r="13" spans="1:36" ht="19.5" customHeight="1" x14ac:dyDescent="0.25">
      <c r="A13" s="24" t="s">
        <v>117</v>
      </c>
      <c r="B13" s="25">
        <v>24</v>
      </c>
      <c r="C13" s="25">
        <v>24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48</v>
      </c>
      <c r="AI13" s="25"/>
      <c r="AJ13" s="66">
        <f>+AI13-AH13</f>
        <v>-48</v>
      </c>
    </row>
    <row r="14" spans="1:36" ht="19.5" customHeight="1" x14ac:dyDescent="0.25">
      <c r="A14" s="24" t="s">
        <v>118</v>
      </c>
      <c r="B14" s="25"/>
      <c r="C14" s="25">
        <v>12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199.5</v>
      </c>
      <c r="C15" s="22">
        <v>144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343.5</v>
      </c>
    </row>
    <row r="16" spans="1:36" s="31" customFormat="1" x14ac:dyDescent="0.25">
      <c r="A16" s="29" t="s">
        <v>20</v>
      </c>
      <c r="B16" s="30">
        <v>53</v>
      </c>
      <c r="C16" s="30">
        <v>64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117</v>
      </c>
      <c r="AJ16" s="67"/>
    </row>
    <row r="17" spans="1:36" customFormat="1" x14ac:dyDescent="0.25">
      <c r="A17" s="45" t="s">
        <v>27</v>
      </c>
      <c r="B17" s="21">
        <f>B16*$B$8</f>
        <v>306.87</v>
      </c>
      <c r="C17" s="21">
        <f>C16*$B$8</f>
        <v>370.56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677.43000000000006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53</v>
      </c>
      <c r="C22" s="19">
        <f t="shared" ref="C22:AG23" si="5">+C16+C18+C20</f>
        <v>64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117</v>
      </c>
    </row>
    <row r="23" spans="1:36" customFormat="1" x14ac:dyDescent="0.25">
      <c r="A23" s="46" t="s">
        <v>26</v>
      </c>
      <c r="B23" s="18">
        <f>+B17+B19+B21</f>
        <v>306.87</v>
      </c>
      <c r="C23" s="18">
        <f t="shared" si="5"/>
        <v>370.56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677.43000000000006</v>
      </c>
    </row>
    <row r="24" spans="1:36" x14ac:dyDescent="0.25">
      <c r="A24" s="13" t="s">
        <v>28</v>
      </c>
      <c r="B24" s="33"/>
      <c r="C24" s="33">
        <v>1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1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5.91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5.91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1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1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5.91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5.91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773.38</v>
      </c>
      <c r="C49" s="43">
        <f>356.36+145.25</f>
        <v>501.61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1274.99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36.869999999999997</v>
      </c>
      <c r="C53" s="43">
        <v>387.46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424.33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80.36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80.36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1316.62</v>
      </c>
      <c r="C64" s="51">
        <f t="shared" ref="C64:AG64" si="21">+C15+C23+C31+C39+C47+C48+C49+C50+C51+C52+C53+C54+C55+C56+C57+C58+C59+C60+C61+C62+C63</f>
        <v>1489.8999999999999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2806.5199999999995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1289.73</v>
      </c>
      <c r="C67" s="55">
        <f t="shared" ref="C67:L67" si="23">C12</f>
        <v>1449.82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2739.55</v>
      </c>
    </row>
    <row r="68" spans="1:34" customFormat="1" x14ac:dyDescent="0.25">
      <c r="A68" s="56" t="s">
        <v>93</v>
      </c>
      <c r="B68" s="57">
        <f t="shared" ref="B68:AG68" si="24">+B13+B14</f>
        <v>24</v>
      </c>
      <c r="C68" s="57">
        <f t="shared" si="24"/>
        <v>36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60</v>
      </c>
    </row>
    <row r="69" spans="1:34" customFormat="1" x14ac:dyDescent="0.25">
      <c r="A69" s="56" t="s">
        <v>94</v>
      </c>
      <c r="B69" s="57">
        <f>+B67+B68</f>
        <v>1313.73</v>
      </c>
      <c r="C69" s="57">
        <f t="shared" ref="C69:AG69" si="25">+C67+C68</f>
        <v>1485.82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2799.55</v>
      </c>
    </row>
    <row r="70" spans="1:34" customFormat="1" ht="15" customHeight="1" x14ac:dyDescent="0.25">
      <c r="A70" s="56" t="s">
        <v>95</v>
      </c>
      <c r="B70" s="55">
        <f t="shared" ref="B70:AG70" si="26">+B64-B69</f>
        <v>2.8899999999998727</v>
      </c>
      <c r="C70" s="55">
        <f t="shared" si="26"/>
        <v>4.0799999999999272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6.9699999999997999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72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E70" sqref="E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830.26</v>
      </c>
      <c r="C12" s="25">
        <v>235.57</v>
      </c>
      <c r="D12" s="25">
        <v>2950.86</v>
      </c>
      <c r="E12" s="25">
        <v>517.27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4533.96</v>
      </c>
      <c r="AI12" s="25"/>
      <c r="AJ12" s="66">
        <f>+AI12-AH12</f>
        <v>-4533.96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7.5</v>
      </c>
      <c r="D15" s="22">
        <v>52</v>
      </c>
      <c r="E15" s="22">
        <v>78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137.5</v>
      </c>
    </row>
    <row r="16" spans="1:36" s="31" customFormat="1" x14ac:dyDescent="0.25">
      <c r="A16" s="29" t="s">
        <v>20</v>
      </c>
      <c r="B16" s="30">
        <v>46</v>
      </c>
      <c r="C16" s="30">
        <v>22</v>
      </c>
      <c r="D16" s="30">
        <v>284</v>
      </c>
      <c r="E16" s="30">
        <v>65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417</v>
      </c>
      <c r="AJ16" s="67"/>
    </row>
    <row r="17" spans="1:36" customFormat="1" x14ac:dyDescent="0.25">
      <c r="A17" s="45" t="s">
        <v>27</v>
      </c>
      <c r="B17" s="21">
        <f>B16*$B$8</f>
        <v>265.88</v>
      </c>
      <c r="C17" s="21">
        <f>C16*$B$8</f>
        <v>127.16000000000001</v>
      </c>
      <c r="D17" s="21">
        <f t="shared" ref="D17:AG17" si="2">D16*$B$8</f>
        <v>1641.52</v>
      </c>
      <c r="E17" s="21">
        <f t="shared" si="2"/>
        <v>375.7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2410.2599999999998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46</v>
      </c>
      <c r="C22" s="19">
        <f t="shared" ref="C22:AG23" si="5">+C16+C18+C20</f>
        <v>22</v>
      </c>
      <c r="D22" s="19">
        <f t="shared" si="5"/>
        <v>284</v>
      </c>
      <c r="E22" s="19">
        <f t="shared" si="5"/>
        <v>65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417</v>
      </c>
    </row>
    <row r="23" spans="1:36" customFormat="1" x14ac:dyDescent="0.25">
      <c r="A23" s="46" t="s">
        <v>26</v>
      </c>
      <c r="B23" s="18">
        <f>+B17+B19+B21</f>
        <v>265.88</v>
      </c>
      <c r="C23" s="18">
        <f t="shared" si="5"/>
        <v>127.16000000000001</v>
      </c>
      <c r="D23" s="18">
        <f t="shared" si="5"/>
        <v>1641.52</v>
      </c>
      <c r="E23" s="18">
        <f t="shared" si="5"/>
        <v>375.7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2410.2599999999998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>
        <v>3.6</v>
      </c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3.6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20.808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20.808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3.6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3.6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20.808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20.808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458.51</v>
      </c>
      <c r="C49" s="43">
        <v>101.47</v>
      </c>
      <c r="D49" s="43">
        <v>1042.8699999999999</v>
      </c>
      <c r="E49" s="43">
        <v>65.709999999999994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1668.56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28.85</v>
      </c>
      <c r="C53" s="43"/>
      <c r="D53" s="43">
        <v>189.31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218.16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84.97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84.97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838.21</v>
      </c>
      <c r="C64" s="51">
        <f t="shared" ref="C64:AG64" si="21">+C15+C23+C31+C39+C47+C48+C49+C50+C51+C52+C53+C54+C55+C56+C57+C58+C59+C60+C61+C62+C63</f>
        <v>236.13000000000002</v>
      </c>
      <c r="D64" s="51">
        <f t="shared" si="21"/>
        <v>2946.5079999999998</v>
      </c>
      <c r="E64" s="51">
        <f t="shared" si="21"/>
        <v>519.41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4540.2579999999998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830.26</v>
      </c>
      <c r="C67" s="55">
        <f t="shared" ref="C67:L67" si="23">C12</f>
        <v>235.57</v>
      </c>
      <c r="D67" s="55">
        <f t="shared" si="23"/>
        <v>2950.86</v>
      </c>
      <c r="E67" s="55">
        <f t="shared" si="23"/>
        <v>517.27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4533.96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830.26</v>
      </c>
      <c r="C69" s="57">
        <f t="shared" ref="C69:AG69" si="25">+C67+C68</f>
        <v>235.57</v>
      </c>
      <c r="D69" s="57">
        <f t="shared" si="25"/>
        <v>2950.86</v>
      </c>
      <c r="E69" s="57">
        <f t="shared" si="25"/>
        <v>517.27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4533.96</v>
      </c>
    </row>
    <row r="70" spans="1:34" customFormat="1" ht="15" customHeight="1" x14ac:dyDescent="0.25">
      <c r="A70" s="56" t="s">
        <v>95</v>
      </c>
      <c r="B70" s="55">
        <f t="shared" ref="B70:AG70" si="26">+B64-B69</f>
        <v>7.9500000000000455</v>
      </c>
      <c r="C70" s="55">
        <f t="shared" si="26"/>
        <v>0.5600000000000307</v>
      </c>
      <c r="D70" s="55">
        <f t="shared" si="26"/>
        <v>-4.3520000000003165</v>
      </c>
      <c r="E70" s="55">
        <f t="shared" si="26"/>
        <v>2.1399999999999864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6.297999999999746</v>
      </c>
    </row>
    <row r="71" spans="1:34" ht="96" customHeight="1" x14ac:dyDescent="0.25">
      <c r="A71" s="74" t="s">
        <v>96</v>
      </c>
      <c r="B71" s="14" t="s">
        <v>133</v>
      </c>
      <c r="C71" s="14"/>
      <c r="D71" s="14" t="s">
        <v>134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135</v>
      </c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7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7" sqref="D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1 N</v>
      </c>
      <c r="F66" s="53" t="str">
        <f t="shared" si="22"/>
        <v>CAJA 2 N</v>
      </c>
      <c r="G66" s="53" t="str">
        <f t="shared" si="22"/>
        <v>CAJA 3 N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2022-08-02T16:47:17Z</dcterms:modified>
</cp:coreProperties>
</file>