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9200" windowHeight="10890" tabRatio="598" firstSheet="6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E64" i="149"/>
  <c r="E70" i="149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L39" i="146"/>
  <c r="P39" i="146"/>
  <c r="X39" i="146"/>
  <c r="AF39" i="146"/>
  <c r="E47" i="146"/>
  <c r="I47" i="146"/>
  <c r="Q47" i="146"/>
  <c r="Y47" i="146"/>
  <c r="AC47" i="146"/>
  <c r="H39" i="146"/>
  <c r="T39" i="146"/>
  <c r="AB39" i="146"/>
  <c r="M47" i="146"/>
  <c r="U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G69" i="40"/>
  <c r="AC69" i="40"/>
  <c r="Y69" i="40"/>
  <c r="U69" i="40"/>
  <c r="AE47" i="40"/>
  <c r="W47" i="40"/>
  <c r="AG23" i="40"/>
  <c r="U23" i="40"/>
  <c r="AA47" i="40"/>
  <c r="AD39" i="40"/>
  <c r="X39" i="40"/>
  <c r="AB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AF70" i="40"/>
  <c r="AB64" i="40"/>
  <c r="AB70" i="40" s="1"/>
  <c r="Y64" i="40"/>
  <c r="Y70" i="40" s="1"/>
  <c r="Z64" i="40"/>
  <c r="Z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C47" i="40" s="1"/>
  <c r="D43" i="40"/>
  <c r="E43" i="40"/>
  <c r="F43" i="40"/>
  <c r="G43" i="40"/>
  <c r="G47" i="40" s="1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J33" i="40"/>
  <c r="K33" i="40"/>
  <c r="L33" i="40"/>
  <c r="C35" i="40"/>
  <c r="D35" i="40"/>
  <c r="E35" i="40"/>
  <c r="F35" i="40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K47" i="40"/>
  <c r="B38" i="40"/>
  <c r="I39" i="40" l="1"/>
  <c r="G23" i="40"/>
  <c r="E23" i="40"/>
  <c r="L39" i="40"/>
  <c r="F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<sst xmlns="http://schemas.openxmlformats.org/spreadsheetml/2006/main" count="754" uniqueCount="142">
  <si>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</si>
  <si>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</si>
  <si>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</si>
  <si>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</si>
  <si>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</si>
  <si>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</si>
  <si>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</si>
  <si>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</si>
  <si>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</si>
  <si>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</si>
  <si>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</si>
  <si>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</si>
  <si>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</si>
  <si>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</si>
  <si>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</si>
  <si>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</si>
  <si>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</si>
  <si>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</si>
  <si>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</si>
  <si>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</si>
  <si>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</si>
  <si>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</si>
  <si>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</si>
  <si>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</si>
  <si>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</si>
  <si>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</si>
  <si>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</si>
  <si>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</si>
  <si>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</si>
  <si>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</si>
  <si>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</si>
  <si>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</si>
  <si>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</si>
  <si>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</si>
  <si>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</si>
  <si>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</si>
  <si>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</si>
  <si>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</si>
  <si>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</si>
  <si>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</si>
  <si>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</si>
  <si>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</si>
  <si>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</si>
  <si>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</si>
  <si>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</si>
  <si>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</si>
  <si>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</si>
  <si>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</si>
  <si>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</si>
  <si>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</si>
  <si>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</si>
  <si>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</si>
  <si>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</si>
  <si>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</si>
  <si>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</si>
  <si>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</si>
  <si>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</si>
  <si>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</si>
  <si>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</si>
  <si>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</si>
  <si>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</si>
  <si>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</si>
  <si>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</si>
  <si>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</si>
  <si>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</si>
  <si>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</si>
  <si>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</si>
  <si>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</si>
  <si>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</si>
  <si>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</si>
  <si>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</si>
  <si>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</si>
  <si>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</si>
  <si>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</si>
  <si>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</si>
  <si>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</si>
  <si>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</si>
  <si>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</si>
  <si>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</si>
  <si>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</si>
  <si>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</si>
  <si>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</si>
  <si>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</si>
  <si>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</si>
  <si>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</si>
  <si>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</si>
  <si>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</si>
  <si>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</si>
  <si>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</si>
  <si>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</si>
  <si>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</si>
  <si>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</si>
  <si>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</si>
  <si>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</si>
  <si>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</si>
  <si>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</si>
  <si>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</si>
  <si>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</si>
  <si>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</si>
  <si>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</si>
  <si>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</si>
  <si>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</si>
  <si>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</si>
  <si>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</si>
  <si>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</si>
  <si>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</si>
  <si>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</si>
  <si>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</si>
  <si>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</si>
  <si>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</si>
  <si>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</si>
  <si>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</si>
  <si>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</si>
  <si>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</si>
  <si>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</si>
  <si>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</si>
  <si>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</si>
  <si>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</si>
  <si>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</si>
  <si>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</si>
  <si>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</si>
  <si>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</si>
  <si>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61.00F/C</t>
  </si>
  <si>
    <t>101.50F/C</t>
  </si>
  <si>
    <t>20.00F/C</t>
  </si>
  <si>
    <t>NO SE CARGO 20.0 EN EFECTIVO</t>
  </si>
  <si>
    <t>MAL REGISTRO 1$</t>
  </si>
  <si>
    <t>98.00F/C</t>
  </si>
  <si>
    <t>2.50F/C</t>
  </si>
  <si>
    <t>25.50 FONDO</t>
  </si>
  <si>
    <t>FALTANTE DE 38.50</t>
  </si>
  <si>
    <t>ES SOBRANTE DE LA</t>
  </si>
  <si>
    <t>CAJA DE LA NOCHE</t>
  </si>
  <si>
    <t xml:space="preserve">38.50 SOBRANTE ES </t>
  </si>
  <si>
    <t>EL FALTANTE DE LA</t>
  </si>
  <si>
    <t xml:space="preserve">MAÑANA </t>
  </si>
  <si>
    <t>MAL REGISTRO DE 23.99</t>
  </si>
  <si>
    <t>ZELLE X $</t>
  </si>
  <si>
    <t xml:space="preserve">FALTANTE SOBRA EN </t>
  </si>
  <si>
    <t>CAJA 2 NOCHE.</t>
  </si>
  <si>
    <t>MAL REGISTRO 1$.</t>
  </si>
  <si>
    <t>SOBRANTE ES DE CAJA01M.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</si>
</sst>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109</v>
      </c>
      <c r="G1" s="42" t="s">
        <v>111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69442.55</v>
      </c>
      <c r="C2" s="43">
        <f>MODELO!AH12</f>
        <v>35936.159999999996</v>
      </c>
      <c r="D2" s="43">
        <f>EXQUISITECES!AH12</f>
        <v>9271.9</v>
      </c>
      <c r="E2" s="43">
        <f>HOYADA!AH12</f>
        <v>14350.289999999999</v>
      </c>
      <c r="F2" s="43">
        <f>FARMASTOP!AH12</f>
        <v>2636.58</v>
      </c>
      <c r="G2" s="43">
        <f>BOCAS!AH12</f>
        <v>6390.3200000000006</v>
      </c>
      <c r="H2" s="43">
        <f>LAGUNETICA!AH12</f>
        <v>12018.23</v>
      </c>
      <c r="I2" s="43">
        <f>SANANTONIO!AH12</f>
        <v>0</v>
      </c>
      <c r="J2" s="43">
        <f>SUM(B2:I2)</f>
        <v>150046.03</v>
      </c>
    </row>
    <row r="3" spans="1:10" x14ac:dyDescent="0.25">
      <c r="A3" s="46" t="s">
        <v>0</v>
      </c>
      <c r="B3" s="43">
        <f>AUTOMERCADO!AH15</f>
        <v>1022.4</v>
      </c>
      <c r="C3" s="43">
        <f>MODELO!AH15</f>
        <v>1476</v>
      </c>
      <c r="D3" s="43">
        <f>EXQUISITECES!AH15</f>
        <v>168.5</v>
      </c>
      <c r="E3" s="43">
        <f>HOYADA!AH15</f>
        <v>1658.5</v>
      </c>
      <c r="F3" s="43">
        <f>FARMASTOP!AH15</f>
        <v>93.5</v>
      </c>
      <c r="G3" s="43">
        <f>BOCAS!AH15</f>
        <v>42</v>
      </c>
      <c r="H3" s="43">
        <f>LAGUNETICA!AH15</f>
        <v>1586.5</v>
      </c>
      <c r="I3" s="43">
        <f>SANANTONIO!AH15</f>
        <v>0</v>
      </c>
      <c r="J3" s="43">
        <f t="shared" ref="J3:J52" si="0">SUM(B3:I3)</f>
        <v>6047.4</v>
      </c>
    </row>
    <row r="4" spans="1:10" x14ac:dyDescent="0.25">
      <c r="A4" s="73" t="s">
        <v>20</v>
      </c>
      <c r="B4" s="43">
        <f>AUTOMERCADO!AH16</f>
        <v>2124</v>
      </c>
      <c r="C4" s="43">
        <f>MODELO!AH16</f>
        <v>990</v>
      </c>
      <c r="D4" s="43">
        <f>EXQUISITECES!AH16</f>
        <v>204</v>
      </c>
      <c r="E4" s="43">
        <f>HOYADA!AH16</f>
        <v>362</v>
      </c>
      <c r="F4" s="43">
        <f>FARMASTOP!AH16</f>
        <v>1</v>
      </c>
      <c r="G4" s="43">
        <f>BOCAS!AH16</f>
        <v>12</v>
      </c>
      <c r="H4" s="43">
        <f>LAGUNETICA!AH16</f>
        <v>1062</v>
      </c>
      <c r="I4" s="43">
        <f>SANANTONIO!AH16</f>
        <v>0</v>
      </c>
      <c r="J4" s="43">
        <f t="shared" si="0"/>
        <v>4755</v>
      </c>
    </row>
    <row r="5" spans="1:10" x14ac:dyDescent="0.25">
      <c r="A5" s="46" t="s">
        <v>27</v>
      </c>
      <c r="B5" s="43">
        <f>AUTOMERCADO!AH17</f>
        <v>11809.44</v>
      </c>
      <c r="C5" s="43">
        <f>MODELO!AH17</f>
        <v>5484.6000000000013</v>
      </c>
      <c r="D5" s="43">
        <f>EXQUISITECES!AH17</f>
        <v>1134.24</v>
      </c>
      <c r="E5" s="43">
        <f>HOYADA!AH17</f>
        <v>2005.48</v>
      </c>
      <c r="F5" s="43">
        <f>FARMASTOP!AH17</f>
        <v>5.56</v>
      </c>
      <c r="G5" s="43">
        <f>BOCAS!AH17</f>
        <v>66.48</v>
      </c>
      <c r="H5" s="43">
        <f>LAGUNETICA!AH17</f>
        <v>5883.48</v>
      </c>
      <c r="I5" s="43">
        <f>SANANTONIO!AH17</f>
        <v>0</v>
      </c>
      <c r="J5" s="43">
        <f t="shared" si="0"/>
        <v>26389.280000000002</v>
      </c>
    </row>
    <row r="6" spans="1:10" x14ac:dyDescent="0.25">
      <c r="A6" s="73" t="s">
        <v>23</v>
      </c>
      <c r="B6" s="43">
        <f>AUTOMERCADO!AH18</f>
        <v>2157</v>
      </c>
      <c r="C6" s="43">
        <f>MODELO!AH18</f>
        <v>1309</v>
      </c>
      <c r="D6" s="43">
        <f>EXQUISITECES!AH18</f>
        <v>382</v>
      </c>
      <c r="E6" s="43">
        <f>HOYADA!AH18</f>
        <v>31</v>
      </c>
      <c r="F6" s="43">
        <f>FARMASTOP!AH18</f>
        <v>168</v>
      </c>
      <c r="G6" s="43">
        <f>BOCAS!AH18</f>
        <v>713</v>
      </c>
      <c r="H6" s="43">
        <f>LAGUNETICA!AH18</f>
        <v>0</v>
      </c>
      <c r="I6" s="43">
        <f>SANANTONIO!AH18</f>
        <v>0</v>
      </c>
      <c r="J6" s="43">
        <f t="shared" si="0"/>
        <v>4760</v>
      </c>
    </row>
    <row r="7" spans="1:10" x14ac:dyDescent="0.25">
      <c r="A7" s="46" t="s">
        <v>27</v>
      </c>
      <c r="B7" s="43">
        <f>AUTOMERCADO!AH19</f>
        <v>11949.78</v>
      </c>
      <c r="C7" s="43">
        <f>MODELO!AH19</f>
        <v>7278.0399999999991</v>
      </c>
      <c r="D7" s="43">
        <f>EXQUISITECES!AH19</f>
        <v>2116.2800000000002</v>
      </c>
      <c r="E7" s="43">
        <f>HOYADA!AH19</f>
        <v>172.35999999999999</v>
      </c>
      <c r="F7" s="43">
        <f>FARMASTOP!AH19</f>
        <v>930.72</v>
      </c>
      <c r="G7" s="43">
        <f>BOCAS!AH19</f>
        <v>3964.2799999999997</v>
      </c>
      <c r="H7" s="43">
        <f>LAGUNETICA!AH19</f>
        <v>0</v>
      </c>
      <c r="I7" s="43">
        <f>SANANTONIO!AH19</f>
        <v>0</v>
      </c>
      <c r="J7" s="43">
        <f t="shared" si="0"/>
        <v>26411.46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4281</v>
      </c>
      <c r="C10" s="43">
        <f>MODELO!AH22</f>
        <v>2299</v>
      </c>
      <c r="D10" s="43">
        <f>EXQUISITECES!AH22</f>
        <v>586</v>
      </c>
      <c r="E10" s="43">
        <f>HOYADA!AH22</f>
        <v>393</v>
      </c>
      <c r="F10" s="43">
        <f>FARMASTOP!AH22</f>
        <v>169</v>
      </c>
      <c r="G10" s="43">
        <f>BOCAS!AH22</f>
        <v>725</v>
      </c>
      <c r="H10" s="43">
        <f>LAGUNETICA!AH22</f>
        <v>1062</v>
      </c>
      <c r="I10" s="43">
        <f>SANANTONIO!AH22</f>
        <v>0</v>
      </c>
      <c r="J10" s="43">
        <f t="shared" si="0"/>
        <v>9515</v>
      </c>
    </row>
    <row r="11" spans="1:10" x14ac:dyDescent="0.25">
      <c r="A11" s="48" t="s">
        <v>26</v>
      </c>
      <c r="B11" s="43">
        <f>AUTOMERCADO!AH23</f>
        <v>23759.219999999998</v>
      </c>
      <c r="C11" s="43">
        <f>MODELO!AH23</f>
        <v>12762.64</v>
      </c>
      <c r="D11" s="43">
        <f>EXQUISITECES!AH23</f>
        <v>3250.52</v>
      </c>
      <c r="E11" s="43">
        <f>HOYADA!AH23</f>
        <v>2177.84</v>
      </c>
      <c r="F11" s="43">
        <f>FARMASTOP!AH23</f>
        <v>936.28</v>
      </c>
      <c r="G11" s="43">
        <f>BOCAS!AH23</f>
        <v>4030.7599999999998</v>
      </c>
      <c r="H11" s="43">
        <f>LAGUNETICA!AH23</f>
        <v>5883.48</v>
      </c>
      <c r="I11" s="43">
        <f>SANANTONIO!AH23</f>
        <v>0</v>
      </c>
      <c r="J11" s="43">
        <f t="shared" si="0"/>
        <v>52800.740000000005</v>
      </c>
    </row>
    <row r="12" spans="1:10" x14ac:dyDescent="0.25">
      <c r="A12" s="46" t="s">
        <v>28</v>
      </c>
      <c r="B12" s="43">
        <f>AUTOMERCADO!AH24</f>
        <v>98</v>
      </c>
      <c r="C12" s="43">
        <f>MODELO!AH24</f>
        <v>50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148</v>
      </c>
    </row>
    <row r="13" spans="1:10" x14ac:dyDescent="0.25">
      <c r="A13" s="46" t="s">
        <v>31</v>
      </c>
      <c r="B13" s="43">
        <f>AUTOMERCADO!AH25</f>
        <v>568.4</v>
      </c>
      <c r="C13" s="43">
        <f>MODELO!AH25</f>
        <v>290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858.4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98</v>
      </c>
      <c r="C18" s="43">
        <f>MODELO!AH30</f>
        <v>50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148</v>
      </c>
    </row>
    <row r="19" spans="1:10" x14ac:dyDescent="0.25">
      <c r="A19" s="48" t="s">
        <v>33</v>
      </c>
      <c r="B19" s="43">
        <f>AUTOMERCADO!AH31</f>
        <v>568.4</v>
      </c>
      <c r="C19" s="43">
        <f>MODELO!AH31</f>
        <v>290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858.4</v>
      </c>
    </row>
    <row r="20" spans="1:10" x14ac:dyDescent="0.25">
      <c r="A20" s="46" t="s">
        <v>34</v>
      </c>
      <c r="B20" s="43">
        <f>AUTOMERCADO!AH32</f>
        <v>52</v>
      </c>
      <c r="C20" s="43">
        <f>MODELO!AH32</f>
        <v>56.480000000000004</v>
      </c>
      <c r="D20" s="43">
        <f>EXQUISITECES!AH32</f>
        <v>30</v>
      </c>
      <c r="E20" s="43">
        <f>HOYADA!AH32</f>
        <v>0</v>
      </c>
      <c r="F20" s="43">
        <f>FARMASTOP!AH32</f>
        <v>0</v>
      </c>
      <c r="G20" s="43">
        <f>BOCAS!AH32</f>
        <v>27.18</v>
      </c>
      <c r="H20" s="43">
        <f>LAGUNETICA!AH32</f>
        <v>0</v>
      </c>
      <c r="I20" s="43">
        <f>SANANTONIO!AH32</f>
        <v>0</v>
      </c>
      <c r="J20" s="43">
        <f t="shared" si="0"/>
        <v>165.66000000000003</v>
      </c>
    </row>
    <row r="21" spans="1:10" x14ac:dyDescent="0.25">
      <c r="A21" s="46" t="s">
        <v>35</v>
      </c>
      <c r="B21" s="43">
        <f>AUTOMERCADO!AH33</f>
        <v>289.12</v>
      </c>
      <c r="C21" s="43">
        <f>MODELO!AH33</f>
        <v>312.89920000000001</v>
      </c>
      <c r="D21" s="43">
        <f>EXQUISITECES!AH33</f>
        <v>166.79999999999998</v>
      </c>
      <c r="E21" s="43">
        <f>HOYADA!AH33</f>
        <v>0</v>
      </c>
      <c r="F21" s="43">
        <f>FARMASTOP!AH33</f>
        <v>0</v>
      </c>
      <c r="G21" s="43">
        <f>BOCAS!AH33</f>
        <v>150.5772</v>
      </c>
      <c r="H21" s="43">
        <f>LAGUNETICA!AH33</f>
        <v>0</v>
      </c>
      <c r="I21" s="43">
        <f>SANANTONIO!AH33</f>
        <v>0</v>
      </c>
      <c r="J21" s="43">
        <f t="shared" si="0"/>
        <v>919.39639999999986</v>
      </c>
    </row>
    <row r="22" spans="1:10" x14ac:dyDescent="0.25">
      <c r="A22" s="46" t="s">
        <v>36</v>
      </c>
      <c r="B22" s="43">
        <f>AUTOMERCADO!AH34</f>
        <v>441.26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2.06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443.32</v>
      </c>
    </row>
    <row r="23" spans="1:10" x14ac:dyDescent="0.25">
      <c r="A23" s="46" t="s">
        <v>35</v>
      </c>
      <c r="B23" s="43">
        <f>AUTOMERCADO!AH35</f>
        <v>2444.5803999999998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11.4124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2455.9928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493.26000000000005</v>
      </c>
      <c r="C26" s="43">
        <f>MODELO!AH38</f>
        <v>56.480000000000004</v>
      </c>
      <c r="D26" s="43">
        <f>EXQUISITECES!AH38</f>
        <v>30</v>
      </c>
      <c r="E26" s="43">
        <f>HOYADA!AH38</f>
        <v>0</v>
      </c>
      <c r="F26" s="43">
        <f>FARMASTOP!AH38</f>
        <v>2.06</v>
      </c>
      <c r="G26" s="43">
        <f>BOCAS!AH38</f>
        <v>27.18</v>
      </c>
      <c r="H26" s="43">
        <f>LAGUNETICA!AH38</f>
        <v>0</v>
      </c>
      <c r="I26" s="43">
        <f>SANANTONIO!AH38</f>
        <v>0</v>
      </c>
      <c r="J26" s="43">
        <f t="shared" si="0"/>
        <v>608.9799999999999</v>
      </c>
    </row>
    <row r="27" spans="1:10" x14ac:dyDescent="0.25">
      <c r="A27" s="48" t="s">
        <v>42</v>
      </c>
      <c r="B27" s="43">
        <f>AUTOMERCADO!AH39</f>
        <v>2733.7004000000002</v>
      </c>
      <c r="C27" s="43">
        <f>MODELO!AH39</f>
        <v>312.89920000000001</v>
      </c>
      <c r="D27" s="43">
        <f>EXQUISITECES!AH39</f>
        <v>166.79999999999998</v>
      </c>
      <c r="E27" s="43">
        <f>HOYADA!AH39</f>
        <v>0</v>
      </c>
      <c r="F27" s="43">
        <f>FARMASTOP!AH39</f>
        <v>11.4124</v>
      </c>
      <c r="G27" s="43">
        <f>BOCAS!AH39</f>
        <v>150.5772</v>
      </c>
      <c r="H27" s="43">
        <f>LAGUNETICA!AH39</f>
        <v>0</v>
      </c>
      <c r="I27" s="43">
        <f>SANANTONIO!AH39</f>
        <v>0</v>
      </c>
      <c r="J27" s="43">
        <f t="shared" si="0"/>
        <v>3375.3892000000005</v>
      </c>
    </row>
    <row r="28" spans="1:10" x14ac:dyDescent="0.25">
      <c r="A28" s="46" t="s">
        <v>43</v>
      </c>
      <c r="B28" s="43">
        <f>AUTOMERCADO!AH40</f>
        <v>46.78</v>
      </c>
      <c r="C28" s="43">
        <f>MODELO!AH40</f>
        <v>38.090000000000003</v>
      </c>
      <c r="D28" s="43">
        <f>EXQUISITECES!AH40</f>
        <v>0</v>
      </c>
      <c r="E28" s="43">
        <f>HOYADA!AH40</f>
        <v>9.16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94.03</v>
      </c>
    </row>
    <row r="29" spans="1:10" x14ac:dyDescent="0.25">
      <c r="A29" s="46" t="s">
        <v>44</v>
      </c>
      <c r="B29" s="43">
        <f>AUTOMERCADO!AH41</f>
        <v>260.09679999999997</v>
      </c>
      <c r="C29" s="43">
        <f>MODELO!AH41</f>
        <v>211.01859999999999</v>
      </c>
      <c r="D29" s="43">
        <f>EXQUISITECES!AH41</f>
        <v>0</v>
      </c>
      <c r="E29" s="43">
        <f>HOYADA!AH41</f>
        <v>50.746400000000001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521.86180000000002</v>
      </c>
    </row>
    <row r="30" spans="1:10" x14ac:dyDescent="0.25">
      <c r="A30" s="46" t="s">
        <v>45</v>
      </c>
      <c r="B30" s="43">
        <f>AUTOMERCADO!AH42</f>
        <v>185.07</v>
      </c>
      <c r="C30" s="43">
        <f>MODELO!AH42</f>
        <v>51.29</v>
      </c>
      <c r="D30" s="43">
        <f>EXQUISITECES!AH42</f>
        <v>0</v>
      </c>
      <c r="E30" s="43">
        <f>HOYADA!AH42</f>
        <v>0</v>
      </c>
      <c r="F30" s="43">
        <f>FARMASTOP!AH42</f>
        <v>21.7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258.06</v>
      </c>
    </row>
    <row r="31" spans="1:10" x14ac:dyDescent="0.25">
      <c r="A31" s="46" t="s">
        <v>44</v>
      </c>
      <c r="B31" s="43">
        <f>AUTOMERCADO!AH43</f>
        <v>1025.2878000000001</v>
      </c>
      <c r="C31" s="43">
        <f>MODELO!AH43</f>
        <v>285.17239999999998</v>
      </c>
      <c r="D31" s="43">
        <f>EXQUISITECES!AH43</f>
        <v>0</v>
      </c>
      <c r="E31" s="43">
        <f>HOYADA!AH43</f>
        <v>0</v>
      </c>
      <c r="F31" s="43">
        <f>FARMASTOP!AH43</f>
        <v>120.218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1430.6782000000001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231.85</v>
      </c>
      <c r="C34" s="43">
        <f>MODELO!AH46</f>
        <v>89.38</v>
      </c>
      <c r="D34" s="43">
        <f>EXQUISITECES!AH46</f>
        <v>0</v>
      </c>
      <c r="E34" s="43">
        <f>HOYADA!AH46</f>
        <v>9.16</v>
      </c>
      <c r="F34" s="43">
        <f>FARMASTOP!AH46</f>
        <v>21.7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352.09000000000003</v>
      </c>
    </row>
    <row r="35" spans="1:10" x14ac:dyDescent="0.25">
      <c r="A35" s="48" t="s">
        <v>48</v>
      </c>
      <c r="B35" s="43">
        <f>AUTOMERCADO!AH47</f>
        <v>1285.3846000000001</v>
      </c>
      <c r="C35" s="43">
        <f>MODELO!AH47</f>
        <v>496.19099999999997</v>
      </c>
      <c r="D35" s="43">
        <f>EXQUISITECES!AH47</f>
        <v>0</v>
      </c>
      <c r="E35" s="43">
        <f>HOYADA!AH47</f>
        <v>50.746400000000001</v>
      </c>
      <c r="F35" s="43">
        <f>FARMASTOP!AH47</f>
        <v>120.218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1952.5400000000002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33888.240000000005</v>
      </c>
      <c r="C37" s="43">
        <f>MODELO!AH49</f>
        <v>15229.399999999998</v>
      </c>
      <c r="D37" s="43">
        <f>EXQUISITECES!AH49</f>
        <v>4627.79</v>
      </c>
      <c r="E37" s="43">
        <f>HOYADA!AH49</f>
        <v>7790.66</v>
      </c>
      <c r="F37" s="43">
        <f>FARMASTOP!AH49</f>
        <v>1161.94</v>
      </c>
      <c r="G37" s="43">
        <f>BOCAS!AH49</f>
        <v>2063.19</v>
      </c>
      <c r="H37" s="43">
        <f>LAGUNETICA!AH49</f>
        <v>1170.79</v>
      </c>
      <c r="I37" s="43">
        <f>SANANTONIO!AH49</f>
        <v>0</v>
      </c>
      <c r="J37" s="43">
        <f t="shared" si="0"/>
        <v>65932.009999999995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2055.5299999999997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2703.8399999999997</v>
      </c>
      <c r="I40" s="43">
        <f>SANANTONIO!AH52</f>
        <v>0</v>
      </c>
      <c r="J40" s="43">
        <f t="shared" si="0"/>
        <v>4759.369999999999</v>
      </c>
    </row>
    <row r="41" spans="1:10" x14ac:dyDescent="0.25">
      <c r="A41" s="74" t="s">
        <v>18</v>
      </c>
      <c r="B41" s="43">
        <f>AUTOMERCADO!AH53</f>
        <v>2108.33</v>
      </c>
      <c r="C41" s="43">
        <f>MODELO!AH53</f>
        <v>2847.28</v>
      </c>
      <c r="D41" s="43">
        <f>EXQUISITECES!AH53</f>
        <v>1030.3500000000001</v>
      </c>
      <c r="E41" s="43">
        <f>HOYADA!AH53</f>
        <v>2601.6999999999998</v>
      </c>
      <c r="F41" s="43">
        <f>FARMASTOP!AH53</f>
        <v>398.91999999999996</v>
      </c>
      <c r="G41" s="43">
        <f>BOCAS!AH53</f>
        <v>201.57</v>
      </c>
      <c r="H41" s="43">
        <f>LAGUNETICA!AH53</f>
        <v>582.70000000000005</v>
      </c>
      <c r="I41" s="43">
        <f>SANANTONIO!AH53</f>
        <v>0</v>
      </c>
      <c r="J41" s="43">
        <f t="shared" si="0"/>
        <v>9770.85</v>
      </c>
    </row>
    <row r="42" spans="1:10" x14ac:dyDescent="0.25">
      <c r="A42" s="74" t="s">
        <v>113</v>
      </c>
      <c r="B42" s="43">
        <f>AUTOMERCADO!AH54</f>
        <v>752.3</v>
      </c>
      <c r="C42" s="43">
        <f>MODELO!AH54</f>
        <v>239.04</v>
      </c>
      <c r="D42" s="43">
        <f>EXQUISITECES!AH54</f>
        <v>0</v>
      </c>
      <c r="E42" s="43">
        <f>HOYADA!AH54</f>
        <v>77.739999999999995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1069.08</v>
      </c>
    </row>
    <row r="43" spans="1:10" x14ac:dyDescent="0.25">
      <c r="A43" s="74" t="s">
        <v>52</v>
      </c>
      <c r="B43" s="43">
        <f>AUTOMERCADO!AH55</f>
        <v>3399.78</v>
      </c>
      <c r="C43" s="43">
        <f>MODELO!AH55</f>
        <v>287.3</v>
      </c>
      <c r="D43" s="43">
        <f>EXQUISITECES!AH55</f>
        <v>159.32</v>
      </c>
      <c r="E43" s="43">
        <f>HOYADA!AH55</f>
        <v>0</v>
      </c>
      <c r="F43" s="43">
        <f>FARMASTOP!AH55</f>
        <v>15</v>
      </c>
      <c r="G43" s="43">
        <f>BOCAS!AH55</f>
        <v>24.38</v>
      </c>
      <c r="H43" s="43">
        <f>LAGUNETICA!AH55</f>
        <v>112.05</v>
      </c>
      <c r="I43" s="43">
        <f>SANANTONIO!AH55</f>
        <v>0</v>
      </c>
      <c r="J43" s="43">
        <f t="shared" si="0"/>
        <v>3997.8300000000008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26.9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26.9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69517.75499999999</v>
      </c>
      <c r="C52" s="75">
        <f>MODELO!AH64</f>
        <v>36023.180199999995</v>
      </c>
      <c r="D52" s="75">
        <f>EXQUISITECES!AH64</f>
        <v>9403.2800000000007</v>
      </c>
      <c r="E52" s="75">
        <f>HOYADA!AH64</f>
        <v>14357.186399999999</v>
      </c>
      <c r="F52" s="75">
        <f>FARMASTOP!AH64</f>
        <v>2737.2703999999999</v>
      </c>
      <c r="G52" s="75">
        <f>BOCAS!AH64</f>
        <v>6512.4772000000003</v>
      </c>
      <c r="H52" s="75">
        <f>LAGUNETICA!AH64</f>
        <v>12039.36</v>
      </c>
      <c r="I52" s="75">
        <f>SANANTONIO!AH64</f>
        <v>0</v>
      </c>
      <c r="J52" s="75">
        <f t="shared" si="0"/>
        <v>150590.50919999997</v>
      </c>
    </row>
    <row r="53" spans="1:10" x14ac:dyDescent="0.25">
      <c r="A53" s="56" t="s">
        <v>3</v>
      </c>
      <c r="B53" s="43">
        <f>B2</f>
        <v>69442.55</v>
      </c>
      <c r="C53" s="43">
        <f t="shared" ref="C53:I53" si="1">C2</f>
        <v>35936.159999999996</v>
      </c>
      <c r="D53" s="43">
        <f t="shared" si="1"/>
        <v>9271.9</v>
      </c>
      <c r="E53" s="43">
        <f t="shared" si="1"/>
        <v>14350.289999999999</v>
      </c>
      <c r="F53" s="43">
        <f t="shared" si="1"/>
        <v>2636.58</v>
      </c>
      <c r="G53" s="43">
        <f t="shared" si="1"/>
        <v>6390.3200000000006</v>
      </c>
      <c r="H53" s="43">
        <f t="shared" si="1"/>
        <v>12018.23</v>
      </c>
      <c r="I53" s="43">
        <f t="shared" si="1"/>
        <v>0</v>
      </c>
      <c r="J53" s="43">
        <f>J2</f>
        <v>150046.03</v>
      </c>
    </row>
    <row r="54" spans="1:10" x14ac:dyDescent="0.25">
      <c r="A54" s="58" t="s">
        <v>95</v>
      </c>
      <c r="B54" s="43">
        <f>+B52-B53</f>
        <v>75.204999999987194</v>
      </c>
      <c r="C54" s="43">
        <f t="shared" ref="C54:I54" si="2">+C52-C53</f>
        <v>87.020199999999022</v>
      </c>
      <c r="D54" s="43">
        <f t="shared" si="2"/>
        <v>131.38000000000102</v>
      </c>
      <c r="E54" s="43">
        <f t="shared" si="2"/>
        <v>6.8963999999996304</v>
      </c>
      <c r="F54" s="43">
        <f t="shared" si="2"/>
        <v>100.69039999999995</v>
      </c>
      <c r="G54" s="43">
        <f t="shared" si="2"/>
        <v>122.15719999999965</v>
      </c>
      <c r="H54" s="43">
        <f t="shared" si="2"/>
        <v>21.130000000001019</v>
      </c>
      <c r="I54" s="43">
        <f t="shared" si="2"/>
        <v>0</v>
      </c>
      <c r="J54" s="43">
        <f>+J52-J53</f>
        <v>544.47919999997248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I38" activePane="bottomRight" state="frozen"/>
      <selection pane="topRight" activeCell="B1" sqref="B1"/>
      <selection pane="bottomLeft" activeCell="A5" sqref="A5"/>
      <selection pane="bottomRight" activeCell="M58" sqref="M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>
        <v>5.54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68</v>
      </c>
      <c r="M11" s="5" t="s">
        <v>80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5700.39</v>
      </c>
      <c r="C12" s="26">
        <v>2272.25</v>
      </c>
      <c r="D12" s="26">
        <v>3120.79</v>
      </c>
      <c r="E12" s="26">
        <v>3261.09</v>
      </c>
      <c r="F12" s="26">
        <v>10061.030000000001</v>
      </c>
      <c r="G12" s="26">
        <v>10983.57</v>
      </c>
      <c r="H12" s="26">
        <v>8914.2199999999993</v>
      </c>
      <c r="I12" s="26">
        <v>8306.92</v>
      </c>
      <c r="J12" s="26">
        <v>6246.53</v>
      </c>
      <c r="K12" s="26">
        <v>8265.5400000000009</v>
      </c>
      <c r="L12" s="26">
        <v>1327.44</v>
      </c>
      <c r="M12" s="26">
        <v>982.78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69442.55</v>
      </c>
      <c r="AI12" s="26">
        <v>68635.58</v>
      </c>
      <c r="AJ12" s="69">
        <f>+AI12-AH12</f>
        <v>-806.97000000000116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187.5</v>
      </c>
      <c r="C15" s="23">
        <v>56</v>
      </c>
      <c r="D15" s="23"/>
      <c r="E15" s="23">
        <v>44</v>
      </c>
      <c r="F15" s="23">
        <v>112.9</v>
      </c>
      <c r="G15" s="23">
        <v>116</v>
      </c>
      <c r="H15" s="23">
        <v>9.5</v>
      </c>
      <c r="I15" s="23">
        <v>82.5</v>
      </c>
      <c r="J15" s="23">
        <v>128</v>
      </c>
      <c r="K15" s="23">
        <v>36.5</v>
      </c>
      <c r="L15" s="23">
        <v>199</v>
      </c>
      <c r="M15" s="23">
        <v>50.5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1022.4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>
        <v>232</v>
      </c>
      <c r="G16" s="31">
        <v>435</v>
      </c>
      <c r="H16" s="31">
        <v>430</v>
      </c>
      <c r="I16" s="31">
        <v>341</v>
      </c>
      <c r="J16" s="31">
        <v>197</v>
      </c>
      <c r="K16" s="31">
        <v>485</v>
      </c>
      <c r="L16" s="31"/>
      <c r="M16" s="31">
        <v>4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2124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1289.9199999999998</v>
      </c>
      <c r="G17" s="22">
        <f t="shared" si="2"/>
        <v>2418.6</v>
      </c>
      <c r="H17" s="22">
        <f t="shared" si="2"/>
        <v>2390.7999999999997</v>
      </c>
      <c r="I17" s="22">
        <f t="shared" si="2"/>
        <v>1895.9599999999998</v>
      </c>
      <c r="J17" s="22">
        <f t="shared" si="2"/>
        <v>1095.32</v>
      </c>
      <c r="K17" s="22">
        <f t="shared" si="2"/>
        <v>2696.6</v>
      </c>
      <c r="L17" s="22">
        <f t="shared" si="2"/>
        <v>0</v>
      </c>
      <c r="M17" s="22">
        <f t="shared" ref="M17:R17" si="3">M16*$B$8</f>
        <v>22.24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11809.44</v>
      </c>
    </row>
    <row r="18" spans="1:36" s="32" customFormat="1" x14ac:dyDescent="0.25">
      <c r="A18" s="30" t="s">
        <v>23</v>
      </c>
      <c r="B18" s="33">
        <v>253</v>
      </c>
      <c r="C18" s="33">
        <v>160</v>
      </c>
      <c r="D18" s="33">
        <v>290</v>
      </c>
      <c r="E18" s="33">
        <v>110</v>
      </c>
      <c r="F18" s="33">
        <v>215</v>
      </c>
      <c r="G18" s="33">
        <v>286</v>
      </c>
      <c r="H18" s="33">
        <v>215</v>
      </c>
      <c r="I18" s="33">
        <v>352</v>
      </c>
      <c r="J18" s="33">
        <v>235</v>
      </c>
      <c r="K18" s="33">
        <v>13</v>
      </c>
      <c r="L18" s="33"/>
      <c r="M18" s="33">
        <v>28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2157</v>
      </c>
      <c r="AJ18" s="70"/>
    </row>
    <row r="19" spans="1:36" s="47" customFormat="1" x14ac:dyDescent="0.25">
      <c r="A19" s="46" t="s">
        <v>27</v>
      </c>
      <c r="B19" s="22">
        <f>B18*$B$9</f>
        <v>1401.6200000000001</v>
      </c>
      <c r="C19" s="22">
        <f t="shared" ref="C19:L19" si="5">C18*$B$9</f>
        <v>886.4</v>
      </c>
      <c r="D19" s="22">
        <f t="shared" si="5"/>
        <v>1606.6</v>
      </c>
      <c r="E19" s="22">
        <f t="shared" si="5"/>
        <v>609.4</v>
      </c>
      <c r="F19" s="22">
        <f t="shared" si="5"/>
        <v>1191.0999999999999</v>
      </c>
      <c r="G19" s="22">
        <f t="shared" si="5"/>
        <v>1584.44</v>
      </c>
      <c r="H19" s="22">
        <f t="shared" si="5"/>
        <v>1191.0999999999999</v>
      </c>
      <c r="I19" s="22">
        <f t="shared" si="5"/>
        <v>1950.08</v>
      </c>
      <c r="J19" s="22">
        <f t="shared" si="5"/>
        <v>1301.9000000000001</v>
      </c>
      <c r="K19" s="22">
        <f t="shared" si="5"/>
        <v>72.02</v>
      </c>
      <c r="L19" s="22">
        <f t="shared" si="5"/>
        <v>0</v>
      </c>
      <c r="M19" s="22">
        <f t="shared" ref="M19:R19" si="6">M18*$B$9</f>
        <v>155.12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11949.78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253</v>
      </c>
      <c r="C22" s="20">
        <f t="shared" ref="C22:L22" si="11">+C16+C18+C20</f>
        <v>160</v>
      </c>
      <c r="D22" s="20">
        <f t="shared" si="11"/>
        <v>290</v>
      </c>
      <c r="E22" s="20">
        <f t="shared" si="11"/>
        <v>110</v>
      </c>
      <c r="F22" s="20">
        <f t="shared" si="11"/>
        <v>447</v>
      </c>
      <c r="G22" s="20">
        <f t="shared" si="11"/>
        <v>721</v>
      </c>
      <c r="H22" s="20">
        <f t="shared" si="11"/>
        <v>645</v>
      </c>
      <c r="I22" s="20">
        <f t="shared" si="11"/>
        <v>693</v>
      </c>
      <c r="J22" s="20">
        <f t="shared" si="11"/>
        <v>432</v>
      </c>
      <c r="K22" s="20">
        <f t="shared" si="11"/>
        <v>498</v>
      </c>
      <c r="L22" s="20">
        <f t="shared" si="11"/>
        <v>0</v>
      </c>
      <c r="M22" s="20">
        <f t="shared" ref="M22:S22" si="12">+M16+M18+M20</f>
        <v>32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4281</v>
      </c>
    </row>
    <row r="23" spans="1:36" s="47" customFormat="1" x14ac:dyDescent="0.25">
      <c r="A23" s="48" t="s">
        <v>26</v>
      </c>
      <c r="B23" s="19">
        <f>+B17+B19+B21</f>
        <v>1401.6200000000001</v>
      </c>
      <c r="C23" s="19">
        <f t="shared" ref="C23:L23" si="14">+C17+C19+C21</f>
        <v>886.4</v>
      </c>
      <c r="D23" s="19">
        <f t="shared" si="14"/>
        <v>1606.6</v>
      </c>
      <c r="E23" s="19">
        <f t="shared" si="14"/>
        <v>609.4</v>
      </c>
      <c r="F23" s="19">
        <f t="shared" si="14"/>
        <v>2481.0199999999995</v>
      </c>
      <c r="G23" s="19">
        <f t="shared" si="14"/>
        <v>4003.04</v>
      </c>
      <c r="H23" s="19">
        <f t="shared" si="14"/>
        <v>3581.8999999999996</v>
      </c>
      <c r="I23" s="19">
        <f t="shared" si="14"/>
        <v>3846.04</v>
      </c>
      <c r="J23" s="19">
        <f t="shared" si="14"/>
        <v>2397.2200000000003</v>
      </c>
      <c r="K23" s="19">
        <f t="shared" si="14"/>
        <v>2768.62</v>
      </c>
      <c r="L23" s="19">
        <f t="shared" si="14"/>
        <v>0</v>
      </c>
      <c r="M23" s="19">
        <f t="shared" ref="M23:S23" si="15">+M17+M19+M21</f>
        <v>177.36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23759.219999999998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98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98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568.4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568.4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98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98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568.4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568.4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31.94</v>
      </c>
      <c r="G32" s="36"/>
      <c r="H32" s="36"/>
      <c r="I32" s="36">
        <v>20.059999999999999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177.5864</v>
      </c>
      <c r="G33" s="22">
        <f t="shared" si="30"/>
        <v>0</v>
      </c>
      <c r="H33" s="22">
        <f t="shared" si="30"/>
        <v>0</v>
      </c>
      <c r="I33" s="22">
        <f t="shared" si="30"/>
        <v>111.53359999999998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289.12</v>
      </c>
    </row>
    <row r="34" spans="1:34" x14ac:dyDescent="0.25">
      <c r="A34" s="13" t="s">
        <v>36</v>
      </c>
      <c r="B34" s="38"/>
      <c r="C34" s="38"/>
      <c r="D34" s="38"/>
      <c r="E34" s="38">
        <v>49</v>
      </c>
      <c r="F34" s="38">
        <v>109.01</v>
      </c>
      <c r="G34" s="38">
        <v>253.25</v>
      </c>
      <c r="H34" s="38"/>
      <c r="I34" s="38">
        <v>30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441.26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271.45999999999998</v>
      </c>
      <c r="F35" s="22">
        <f t="shared" si="33"/>
        <v>603.91539999999998</v>
      </c>
      <c r="G35" s="22">
        <f t="shared" si="33"/>
        <v>1403.0050000000001</v>
      </c>
      <c r="H35" s="22">
        <f t="shared" si="33"/>
        <v>0</v>
      </c>
      <c r="I35" s="22">
        <f t="shared" si="33"/>
        <v>166.2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2444.5803999999998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49</v>
      </c>
      <c r="F38" s="20">
        <f t="shared" si="39"/>
        <v>140.95000000000002</v>
      </c>
      <c r="G38" s="20">
        <f t="shared" si="39"/>
        <v>253.25</v>
      </c>
      <c r="H38" s="20">
        <f t="shared" si="39"/>
        <v>0</v>
      </c>
      <c r="I38" s="20">
        <f t="shared" si="39"/>
        <v>50.06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493.26000000000005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271.45999999999998</v>
      </c>
      <c r="F39" s="19">
        <f t="shared" si="42"/>
        <v>781.5018</v>
      </c>
      <c r="G39" s="19">
        <f t="shared" si="42"/>
        <v>1403.0050000000001</v>
      </c>
      <c r="H39" s="19">
        <f t="shared" si="42"/>
        <v>0</v>
      </c>
      <c r="I39" s="19">
        <f t="shared" si="42"/>
        <v>277.73359999999997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2733.7004000000002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19.579999999999998</v>
      </c>
      <c r="I40" s="36"/>
      <c r="J40" s="36">
        <v>27.2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46.78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108.86479999999999</v>
      </c>
      <c r="I41" s="22">
        <f t="shared" si="45"/>
        <v>0</v>
      </c>
      <c r="J41" s="22">
        <f t="shared" si="45"/>
        <v>151.232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260.09679999999997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>
        <v>185.07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185.07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1025.2878000000001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1025.2878000000001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19.579999999999998</v>
      </c>
      <c r="I46" s="20">
        <f t="shared" si="54"/>
        <v>0</v>
      </c>
      <c r="J46" s="20">
        <f t="shared" si="54"/>
        <v>27.2</v>
      </c>
      <c r="K46" s="20">
        <f t="shared" si="54"/>
        <v>185.07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231.85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108.86479999999999</v>
      </c>
      <c r="I47" s="19">
        <f t="shared" si="57"/>
        <v>0</v>
      </c>
      <c r="J47" s="19">
        <f t="shared" si="57"/>
        <v>151.232</v>
      </c>
      <c r="K47" s="19">
        <f t="shared" si="57"/>
        <v>1025.2878000000001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1285.3846000000001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3902.38</v>
      </c>
      <c r="C49" s="44">
        <v>1166.8</v>
      </c>
      <c r="D49" s="44">
        <v>1403.87</v>
      </c>
      <c r="E49" s="44">
        <v>2121.7199999999998</v>
      </c>
      <c r="F49" s="44">
        <v>4837.2700000000004</v>
      </c>
      <c r="G49" s="44">
        <v>4729.47</v>
      </c>
      <c r="H49" s="44">
        <v>3278.16</v>
      </c>
      <c r="I49" s="44">
        <v>3382.61</v>
      </c>
      <c r="J49" s="44">
        <v>3209.62</v>
      </c>
      <c r="K49" s="44">
        <v>4082.18</v>
      </c>
      <c r="L49" s="44">
        <v>1125.3699999999999</v>
      </c>
      <c r="M49" s="45">
        <v>648.79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33888.240000000005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143.93</v>
      </c>
      <c r="C53" s="44">
        <v>165.01</v>
      </c>
      <c r="D53" s="44">
        <v>152.36000000000001</v>
      </c>
      <c r="E53" s="44"/>
      <c r="F53" s="44">
        <v>198.87</v>
      </c>
      <c r="G53" s="44">
        <v>263.93</v>
      </c>
      <c r="H53" s="44">
        <v>767.15</v>
      </c>
      <c r="I53" s="44">
        <v>313.99</v>
      </c>
      <c r="J53" s="44"/>
      <c r="K53" s="44"/>
      <c r="L53" s="44"/>
      <c r="M53" s="45">
        <v>103.09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2108.33</v>
      </c>
    </row>
    <row r="54" spans="1:34" x14ac:dyDescent="0.25">
      <c r="A54" s="17" t="s">
        <v>113</v>
      </c>
      <c r="B54" s="44"/>
      <c r="C54" s="44"/>
      <c r="D54" s="44">
        <v>17</v>
      </c>
      <c r="E54" s="44"/>
      <c r="F54" s="44">
        <v>142.91999999999999</v>
      </c>
      <c r="G54" s="44">
        <v>15.33</v>
      </c>
      <c r="H54" s="44"/>
      <c r="I54" s="44">
        <v>409.06</v>
      </c>
      <c r="J54" s="44"/>
      <c r="K54" s="44">
        <v>167.99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752.3</v>
      </c>
    </row>
    <row r="55" spans="1:34" x14ac:dyDescent="0.25">
      <c r="A55" s="17" t="s">
        <v>52</v>
      </c>
      <c r="B55" s="44">
        <v>67.33</v>
      </c>
      <c r="C55" s="44"/>
      <c r="D55" s="44"/>
      <c r="E55" s="44">
        <v>213.59</v>
      </c>
      <c r="F55" s="44">
        <v>1509.53</v>
      </c>
      <c r="G55" s="44">
        <v>452.91</v>
      </c>
      <c r="H55" s="44">
        <v>601.45000000000005</v>
      </c>
      <c r="I55" s="44"/>
      <c r="J55" s="44">
        <v>357.7</v>
      </c>
      <c r="K55" s="44">
        <v>191.75</v>
      </c>
      <c r="L55" s="44"/>
      <c r="M55" s="45">
        <v>5.52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3399.78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5702.76</v>
      </c>
      <c r="C64" s="53">
        <f t="shared" ref="C64:AG64" si="61">+C15+C23+C31+C39+C47+C48+C49+C50+C51+C52+C53+C54+C55+C56+C57+C58+C59+C60+C61+C62+C63</f>
        <v>2274.21</v>
      </c>
      <c r="D64" s="53">
        <f t="shared" si="61"/>
        <v>3179.83</v>
      </c>
      <c r="E64" s="53">
        <f t="shared" si="61"/>
        <v>3260.17</v>
      </c>
      <c r="F64" s="53">
        <f t="shared" si="61"/>
        <v>10064.011800000002</v>
      </c>
      <c r="G64" s="53">
        <f t="shared" si="61"/>
        <v>10983.684999999999</v>
      </c>
      <c r="H64" s="53">
        <f t="shared" si="61"/>
        <v>8915.4248000000007</v>
      </c>
      <c r="I64" s="53">
        <f t="shared" si="61"/>
        <v>8311.9335999999985</v>
      </c>
      <c r="J64" s="53">
        <f t="shared" si="61"/>
        <v>6243.7719999999999</v>
      </c>
      <c r="K64" s="53">
        <f t="shared" si="61"/>
        <v>8272.3277999999991</v>
      </c>
      <c r="L64" s="53">
        <f t="shared" si="61"/>
        <v>1324.37</v>
      </c>
      <c r="M64" s="53">
        <f t="shared" si="61"/>
        <v>985.26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69517.75499999999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8 N</v>
      </c>
      <c r="M66" s="55" t="str">
        <f t="shared" si="62"/>
        <v>CAJA 14 N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5700.39</v>
      </c>
      <c r="C67" s="57">
        <f t="shared" ref="C67:L67" si="63">C12</f>
        <v>2272.25</v>
      </c>
      <c r="D67" s="57">
        <f t="shared" si="63"/>
        <v>3120.79</v>
      </c>
      <c r="E67" s="57">
        <f t="shared" si="63"/>
        <v>3261.09</v>
      </c>
      <c r="F67" s="57">
        <f t="shared" si="63"/>
        <v>10061.030000000001</v>
      </c>
      <c r="G67" s="57">
        <f t="shared" si="63"/>
        <v>10983.57</v>
      </c>
      <c r="H67" s="57">
        <f t="shared" si="63"/>
        <v>8914.2199999999993</v>
      </c>
      <c r="I67" s="57">
        <f t="shared" si="63"/>
        <v>8306.92</v>
      </c>
      <c r="J67" s="57">
        <f t="shared" si="63"/>
        <v>6246.53</v>
      </c>
      <c r="K67" s="57">
        <f t="shared" si="63"/>
        <v>8265.5400000000009</v>
      </c>
      <c r="L67" s="57">
        <f t="shared" si="63"/>
        <v>1327.44</v>
      </c>
      <c r="M67" s="57">
        <f t="shared" ref="M67:AG67" si="64">M12</f>
        <v>982.78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69442.55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5700.39</v>
      </c>
      <c r="C69" s="59">
        <f t="shared" ref="C69:L69" si="67">+C67+C68</f>
        <v>2272.25</v>
      </c>
      <c r="D69" s="59">
        <f t="shared" si="67"/>
        <v>3120.79</v>
      </c>
      <c r="E69" s="59">
        <f t="shared" si="67"/>
        <v>3261.09</v>
      </c>
      <c r="F69" s="59">
        <f t="shared" si="67"/>
        <v>10061.030000000001</v>
      </c>
      <c r="G69" s="59">
        <f t="shared" si="67"/>
        <v>10983.57</v>
      </c>
      <c r="H69" s="59">
        <f t="shared" si="67"/>
        <v>8914.2199999999993</v>
      </c>
      <c r="I69" s="59">
        <f t="shared" si="67"/>
        <v>8306.92</v>
      </c>
      <c r="J69" s="59">
        <f t="shared" si="67"/>
        <v>6246.53</v>
      </c>
      <c r="K69" s="59">
        <f t="shared" si="67"/>
        <v>8265.5400000000009</v>
      </c>
      <c r="L69" s="59">
        <f t="shared" si="67"/>
        <v>1327.44</v>
      </c>
      <c r="M69" s="59">
        <f t="shared" ref="M69:AG69" si="68">+M67+M68</f>
        <v>982.78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69442.55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2.3699999999998909</v>
      </c>
      <c r="C70" s="57">
        <f t="shared" si="69"/>
        <v>1.9600000000000364</v>
      </c>
      <c r="D70" s="57">
        <f t="shared" si="69"/>
        <v>59.039999999999964</v>
      </c>
      <c r="E70" s="57">
        <f t="shared" si="69"/>
        <v>-0.92000000000007276</v>
      </c>
      <c r="F70" s="57">
        <f t="shared" si="69"/>
        <v>2.9818000000013853</v>
      </c>
      <c r="G70" s="57">
        <f t="shared" si="69"/>
        <v>0.11499999999978172</v>
      </c>
      <c r="H70" s="57">
        <f t="shared" si="69"/>
        <v>1.2048000000013417</v>
      </c>
      <c r="I70" s="57">
        <f t="shared" si="69"/>
        <v>5.0135999999984051</v>
      </c>
      <c r="J70" s="57">
        <f t="shared" si="69"/>
        <v>-2.7579999999998108</v>
      </c>
      <c r="K70" s="57">
        <f t="shared" si="69"/>
        <v>6.7877999999982421</v>
      </c>
      <c r="L70" s="57">
        <f t="shared" si="69"/>
        <v>-3.0700000000001637</v>
      </c>
      <c r="M70" s="57">
        <f t="shared" ref="M70:AG70" si="70">+M64-M69</f>
        <v>2.4800000000000182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75.204999999999018</v>
      </c>
    </row>
    <row r="71" spans="1:34" ht="101.25" customHeight="1" x14ac:dyDescent="0.25">
      <c r="A71" s="77" t="s">
        <v>96</v>
      </c>
      <c r="B71" s="14"/>
      <c r="C71" s="14"/>
      <c r="D71" s="14" t="s">
        <v>122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F29" activePane="bottomRight" state="frozen"/>
      <selection pane="topRight" activeCell="B1" sqref="B1"/>
      <selection pane="bottomLeft" activeCell="A5" sqref="A5"/>
      <selection pane="bottomRight" activeCell="F45" sqref="F4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>
        <v>5.8</v>
      </c>
    </row>
    <row r="9" spans="1:36" x14ac:dyDescent="0.25">
      <c r="A9" s="1" t="s">
        <v>22</v>
      </c>
      <c r="B9" s="24">
        <v>5.56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55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3433.73</v>
      </c>
      <c r="C12" s="26">
        <v>2382.75</v>
      </c>
      <c r="D12" s="26">
        <v>2561.33</v>
      </c>
      <c r="E12" s="26">
        <v>1678.27</v>
      </c>
      <c r="F12" s="26">
        <v>1620.52</v>
      </c>
      <c r="G12" s="26">
        <v>4492.99</v>
      </c>
      <c r="H12" s="26">
        <v>4930.1000000000004</v>
      </c>
      <c r="I12" s="26">
        <v>4045.92</v>
      </c>
      <c r="J12" s="26">
        <v>3518.13</v>
      </c>
      <c r="K12" s="26">
        <v>539.66999999999996</v>
      </c>
      <c r="L12" s="26">
        <v>3884.22</v>
      </c>
      <c r="M12" s="26">
        <v>2848.53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35936.159999999996</v>
      </c>
      <c r="AI12" s="26">
        <v>35564.019999999997</v>
      </c>
      <c r="AJ12" s="69">
        <f>+AI12-AH12</f>
        <v>-372.13999999999942</v>
      </c>
    </row>
    <row r="13" spans="1:36" ht="19.5" customHeight="1" x14ac:dyDescent="0.25">
      <c r="A13" s="25" t="s">
        <v>116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0</v>
      </c>
      <c r="D15" s="23">
        <v>275.5</v>
      </c>
      <c r="E15" s="23">
        <v>244.5</v>
      </c>
      <c r="F15" s="23">
        <v>0</v>
      </c>
      <c r="G15" s="23">
        <v>165.5</v>
      </c>
      <c r="H15" s="23">
        <v>65</v>
      </c>
      <c r="I15" s="23">
        <v>284.5</v>
      </c>
      <c r="J15" s="23">
        <v>78.5</v>
      </c>
      <c r="K15" s="23">
        <v>32.5</v>
      </c>
      <c r="L15" s="23">
        <v>89.5</v>
      </c>
      <c r="M15" s="23">
        <v>240.5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1476</v>
      </c>
    </row>
    <row r="16" spans="1:36" s="32" customFormat="1" x14ac:dyDescent="0.25">
      <c r="A16" s="30" t="s">
        <v>20</v>
      </c>
      <c r="B16" s="31">
        <v>105</v>
      </c>
      <c r="C16" s="31">
        <v>140</v>
      </c>
      <c r="D16" s="31">
        <v>101</v>
      </c>
      <c r="E16" s="31">
        <v>52</v>
      </c>
      <c r="F16" s="31">
        <v>108</v>
      </c>
      <c r="G16" s="31">
        <v>112</v>
      </c>
      <c r="H16" s="31">
        <v>46</v>
      </c>
      <c r="I16" s="31">
        <v>60</v>
      </c>
      <c r="J16" s="31">
        <v>104</v>
      </c>
      <c r="K16" s="31"/>
      <c r="L16" s="31">
        <v>142</v>
      </c>
      <c r="M16" s="31">
        <v>20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990</v>
      </c>
      <c r="AJ16" s="70"/>
    </row>
    <row r="17" spans="1:36" s="47" customFormat="1" x14ac:dyDescent="0.25">
      <c r="A17" s="46" t="s">
        <v>27</v>
      </c>
      <c r="B17" s="22">
        <f>B16*$B$8</f>
        <v>581.70000000000005</v>
      </c>
      <c r="C17" s="22">
        <f>C16*$B$8</f>
        <v>775.6</v>
      </c>
      <c r="D17" s="22">
        <f t="shared" ref="D17:AG17" si="2">D16*$B$8</f>
        <v>559.54</v>
      </c>
      <c r="E17" s="22">
        <f t="shared" si="2"/>
        <v>288.08</v>
      </c>
      <c r="F17" s="22">
        <f t="shared" si="2"/>
        <v>598.32000000000005</v>
      </c>
      <c r="G17" s="22">
        <f t="shared" si="2"/>
        <v>620.48</v>
      </c>
      <c r="H17" s="22">
        <f t="shared" si="2"/>
        <v>254.84</v>
      </c>
      <c r="I17" s="22">
        <f t="shared" si="2"/>
        <v>332.4</v>
      </c>
      <c r="J17" s="22">
        <f t="shared" si="2"/>
        <v>576.16</v>
      </c>
      <c r="K17" s="22">
        <f t="shared" si="2"/>
        <v>0</v>
      </c>
      <c r="L17" s="22">
        <f t="shared" si="2"/>
        <v>786.68</v>
      </c>
      <c r="M17" s="22">
        <f t="shared" si="2"/>
        <v>110.8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5484.6000000000013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>
        <v>268</v>
      </c>
      <c r="H18" s="33">
        <v>328</v>
      </c>
      <c r="I18" s="33">
        <v>219</v>
      </c>
      <c r="J18" s="33">
        <v>144</v>
      </c>
      <c r="K18" s="33"/>
      <c r="L18" s="33">
        <v>199</v>
      </c>
      <c r="M18" s="33">
        <v>151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1309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1490.08</v>
      </c>
      <c r="H19" s="22">
        <f t="shared" si="3"/>
        <v>1823.6799999999998</v>
      </c>
      <c r="I19" s="22">
        <f t="shared" si="3"/>
        <v>1217.6399999999999</v>
      </c>
      <c r="J19" s="22">
        <f t="shared" si="3"/>
        <v>800.64</v>
      </c>
      <c r="K19" s="22">
        <f t="shared" si="3"/>
        <v>0</v>
      </c>
      <c r="L19" s="22">
        <f t="shared" si="3"/>
        <v>1106.4399999999998</v>
      </c>
      <c r="M19" s="22">
        <f t="shared" si="3"/>
        <v>839.56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7278.0399999999991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105</v>
      </c>
      <c r="C22" s="20">
        <f t="shared" ref="C22:AG23" si="5">+C16+C18+C20</f>
        <v>140</v>
      </c>
      <c r="D22" s="20">
        <f t="shared" si="5"/>
        <v>101</v>
      </c>
      <c r="E22" s="20">
        <f t="shared" si="5"/>
        <v>52</v>
      </c>
      <c r="F22" s="20">
        <f t="shared" si="5"/>
        <v>108</v>
      </c>
      <c r="G22" s="20">
        <f t="shared" si="5"/>
        <v>380</v>
      </c>
      <c r="H22" s="20">
        <f t="shared" si="5"/>
        <v>374</v>
      </c>
      <c r="I22" s="20">
        <f t="shared" si="5"/>
        <v>279</v>
      </c>
      <c r="J22" s="20">
        <f t="shared" si="5"/>
        <v>248</v>
      </c>
      <c r="K22" s="20">
        <f t="shared" si="5"/>
        <v>0</v>
      </c>
      <c r="L22" s="20">
        <f t="shared" si="5"/>
        <v>341</v>
      </c>
      <c r="M22" s="20">
        <f t="shared" si="5"/>
        <v>171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2299</v>
      </c>
    </row>
    <row r="23" spans="1:36" s="47" customFormat="1" x14ac:dyDescent="0.25">
      <c r="A23" s="48" t="s">
        <v>26</v>
      </c>
      <c r="B23" s="19">
        <f>+B17+B19+B21</f>
        <v>581.70000000000005</v>
      </c>
      <c r="C23" s="19">
        <f t="shared" si="5"/>
        <v>775.6</v>
      </c>
      <c r="D23" s="19">
        <f t="shared" si="5"/>
        <v>559.54</v>
      </c>
      <c r="E23" s="19">
        <f t="shared" si="5"/>
        <v>288.08</v>
      </c>
      <c r="F23" s="19">
        <f t="shared" si="5"/>
        <v>598.32000000000005</v>
      </c>
      <c r="G23" s="19">
        <f t="shared" si="5"/>
        <v>2110.56</v>
      </c>
      <c r="H23" s="19">
        <f t="shared" si="5"/>
        <v>2078.52</v>
      </c>
      <c r="I23" s="19">
        <f t="shared" si="5"/>
        <v>1550.04</v>
      </c>
      <c r="J23" s="19">
        <f t="shared" si="5"/>
        <v>1376.8</v>
      </c>
      <c r="K23" s="19">
        <f t="shared" si="5"/>
        <v>0</v>
      </c>
      <c r="L23" s="19">
        <f t="shared" si="5"/>
        <v>1893.12</v>
      </c>
      <c r="M23" s="19">
        <f t="shared" si="5"/>
        <v>950.3599999999999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12762.64</v>
      </c>
    </row>
    <row r="24" spans="1:36" x14ac:dyDescent="0.25">
      <c r="A24" s="13" t="s">
        <v>28</v>
      </c>
      <c r="B24" s="34">
        <v>50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290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290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32.49</v>
      </c>
      <c r="I32" s="36"/>
      <c r="J32" s="36"/>
      <c r="K32" s="36"/>
      <c r="L32" s="36"/>
      <c r="M32" s="37">
        <v>23.99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56.480000000000004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179.99460000000002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132.90459999999999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312.89920000000001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32.49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23.99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56.480000000000004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179.99460000000002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132.90459999999999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312.89920000000001</v>
      </c>
    </row>
    <row r="40" spans="1:34" x14ac:dyDescent="0.25">
      <c r="A40" s="13" t="s">
        <v>43</v>
      </c>
      <c r="B40" s="36"/>
      <c r="C40" s="36">
        <v>13.89</v>
      </c>
      <c r="D40" s="36"/>
      <c r="E40" s="36"/>
      <c r="F40" s="36"/>
      <c r="G40" s="36"/>
      <c r="H40" s="36"/>
      <c r="I40" s="36"/>
      <c r="J40" s="36"/>
      <c r="K40" s="36"/>
      <c r="L40" s="36"/>
      <c r="M40" s="36">
        <v>24.2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38.090000000000003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76.950600000000009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134.06799999999998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211.01859999999999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13</v>
      </c>
      <c r="H42" s="38"/>
      <c r="I42" s="38"/>
      <c r="J42" s="38">
        <v>10</v>
      </c>
      <c r="K42" s="38"/>
      <c r="L42" s="38"/>
      <c r="M42" s="38">
        <v>28.29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51.29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72.28</v>
      </c>
      <c r="H43" s="22">
        <f t="shared" si="17"/>
        <v>0</v>
      </c>
      <c r="I43" s="22">
        <f t="shared" si="17"/>
        <v>0</v>
      </c>
      <c r="J43" s="22">
        <f t="shared" si="17"/>
        <v>55.599999999999994</v>
      </c>
      <c r="K43" s="22">
        <f t="shared" si="17"/>
        <v>0</v>
      </c>
      <c r="L43" s="22">
        <f t="shared" si="17"/>
        <v>0</v>
      </c>
      <c r="M43" s="22">
        <f t="shared" si="17"/>
        <v>157.29239999999999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285.17239999999998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13.89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13</v>
      </c>
      <c r="H46" s="20">
        <f t="shared" si="19"/>
        <v>0</v>
      </c>
      <c r="I46" s="20">
        <f t="shared" si="19"/>
        <v>0</v>
      </c>
      <c r="J46" s="20">
        <f t="shared" si="19"/>
        <v>10</v>
      </c>
      <c r="K46" s="20">
        <f t="shared" si="19"/>
        <v>0</v>
      </c>
      <c r="L46" s="20">
        <f t="shared" si="19"/>
        <v>0</v>
      </c>
      <c r="M46" s="20">
        <f t="shared" si="19"/>
        <v>52.489999999999995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89.38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76.950600000000009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72.28</v>
      </c>
      <c r="H47" s="19">
        <f t="shared" si="19"/>
        <v>0</v>
      </c>
      <c r="I47" s="19">
        <f t="shared" si="19"/>
        <v>0</v>
      </c>
      <c r="J47" s="19">
        <f t="shared" si="19"/>
        <v>55.599999999999994</v>
      </c>
      <c r="K47" s="19">
        <f t="shared" si="19"/>
        <v>0</v>
      </c>
      <c r="L47" s="19">
        <f t="shared" si="19"/>
        <v>0</v>
      </c>
      <c r="M47" s="19">
        <f t="shared" si="19"/>
        <v>291.36039999999997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496.19099999999997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2257.38</v>
      </c>
      <c r="C49" s="44">
        <v>1134.69</v>
      </c>
      <c r="D49" s="44">
        <v>1340.48</v>
      </c>
      <c r="E49" s="44">
        <v>1096.53</v>
      </c>
      <c r="F49" s="44">
        <v>602.27</v>
      </c>
      <c r="G49" s="44">
        <v>1337.95</v>
      </c>
      <c r="H49" s="44">
        <v>2239.75</v>
      </c>
      <c r="I49" s="44">
        <v>1949.56</v>
      </c>
      <c r="J49" s="44"/>
      <c r="K49" s="44">
        <v>507.17</v>
      </c>
      <c r="L49" s="44">
        <v>1868.07</v>
      </c>
      <c r="M49" s="45">
        <v>895.55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15229.399999999998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120</v>
      </c>
      <c r="B52" s="44"/>
      <c r="C52" s="44"/>
      <c r="D52" s="44"/>
      <c r="E52" s="44"/>
      <c r="F52" s="44"/>
      <c r="G52" s="44">
        <v>485.47</v>
      </c>
      <c r="H52" s="44"/>
      <c r="I52" s="44"/>
      <c r="J52" s="44">
        <v>1570.06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2055.5299999999997</v>
      </c>
    </row>
    <row r="53" spans="1:34" x14ac:dyDescent="0.25">
      <c r="A53" s="17" t="s">
        <v>18</v>
      </c>
      <c r="B53" s="44">
        <v>221.67</v>
      </c>
      <c r="C53" s="44">
        <v>400.14</v>
      </c>
      <c r="D53" s="44">
        <v>357.18</v>
      </c>
      <c r="E53" s="44"/>
      <c r="F53" s="44">
        <v>215.4</v>
      </c>
      <c r="G53" s="44">
        <v>366.25</v>
      </c>
      <c r="H53" s="44">
        <v>311.5</v>
      </c>
      <c r="I53" s="44">
        <v>236.86</v>
      </c>
      <c r="J53" s="44">
        <v>405.22</v>
      </c>
      <c r="K53" s="44"/>
      <c r="L53" s="44"/>
      <c r="M53" s="45">
        <v>333.06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2847.28</v>
      </c>
    </row>
    <row r="54" spans="1:34" x14ac:dyDescent="0.25">
      <c r="A54" s="17" t="s">
        <v>113</v>
      </c>
      <c r="B54" s="44">
        <v>10</v>
      </c>
      <c r="C54" s="44"/>
      <c r="D54" s="44">
        <v>7.2</v>
      </c>
      <c r="E54" s="44">
        <v>70.39</v>
      </c>
      <c r="F54" s="44"/>
      <c r="G54" s="44"/>
      <c r="H54" s="44">
        <v>62.69</v>
      </c>
      <c r="I54" s="44">
        <v>28.08</v>
      </c>
      <c r="J54" s="44">
        <v>4.45</v>
      </c>
      <c r="K54" s="44"/>
      <c r="L54" s="44">
        <v>46.23</v>
      </c>
      <c r="M54" s="45">
        <v>10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239.04</v>
      </c>
    </row>
    <row r="55" spans="1:34" x14ac:dyDescent="0.25">
      <c r="A55" s="17" t="s">
        <v>52</v>
      </c>
      <c r="B55" s="44">
        <v>38.1</v>
      </c>
      <c r="C55" s="44"/>
      <c r="D55" s="44">
        <v>22.63</v>
      </c>
      <c r="E55" s="44">
        <v>0</v>
      </c>
      <c r="F55" s="44">
        <v>226.57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287.3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121</v>
      </c>
      <c r="B58" s="44"/>
      <c r="C58" s="44"/>
      <c r="D58" s="44"/>
      <c r="E58" s="44"/>
      <c r="F58" s="44"/>
      <c r="G58" s="44"/>
      <c r="H58" s="44"/>
      <c r="I58" s="44"/>
      <c r="J58" s="44">
        <v>26.9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26.9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3398.85</v>
      </c>
      <c r="C64" s="53">
        <f t="shared" ref="C64:AG64" si="21">+C15+C23+C31+C39+C47+C48+C49+C50+C51+C52+C53+C54+C55+C56+C57+C58+C59+C60+C61+C62+C63</f>
        <v>2387.3806</v>
      </c>
      <c r="D64" s="53">
        <f t="shared" si="21"/>
        <v>2562.5299999999997</v>
      </c>
      <c r="E64" s="53">
        <f t="shared" si="21"/>
        <v>1699.5</v>
      </c>
      <c r="F64" s="53">
        <f t="shared" si="21"/>
        <v>1642.5600000000002</v>
      </c>
      <c r="G64" s="53">
        <f t="shared" si="21"/>
        <v>4538.01</v>
      </c>
      <c r="H64" s="53">
        <f t="shared" si="21"/>
        <v>4937.4546</v>
      </c>
      <c r="I64" s="53">
        <f t="shared" si="21"/>
        <v>4049.04</v>
      </c>
      <c r="J64" s="53">
        <f t="shared" si="21"/>
        <v>3517.53</v>
      </c>
      <c r="K64" s="53">
        <f t="shared" si="21"/>
        <v>539.67000000000007</v>
      </c>
      <c r="L64" s="53">
        <f t="shared" si="21"/>
        <v>3896.9199999999996</v>
      </c>
      <c r="M64" s="53">
        <f t="shared" si="21"/>
        <v>2853.7350000000001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36023.180199999995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2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3433.73</v>
      </c>
      <c r="C67" s="57">
        <f t="shared" ref="C67:L67" si="23">C12</f>
        <v>2382.75</v>
      </c>
      <c r="D67" s="57">
        <f t="shared" si="23"/>
        <v>2561.33</v>
      </c>
      <c r="E67" s="57">
        <f t="shared" si="23"/>
        <v>1678.27</v>
      </c>
      <c r="F67" s="57">
        <f t="shared" si="23"/>
        <v>1620.52</v>
      </c>
      <c r="G67" s="57">
        <f t="shared" si="23"/>
        <v>4492.99</v>
      </c>
      <c r="H67" s="57">
        <f t="shared" si="23"/>
        <v>4930.1000000000004</v>
      </c>
      <c r="I67" s="57">
        <f t="shared" si="23"/>
        <v>4045.92</v>
      </c>
      <c r="J67" s="57">
        <f t="shared" si="23"/>
        <v>3518.13</v>
      </c>
      <c r="K67" s="57">
        <f t="shared" si="23"/>
        <v>539.66999999999996</v>
      </c>
      <c r="L67" s="57">
        <f t="shared" si="23"/>
        <v>3884.22</v>
      </c>
      <c r="M67" s="57">
        <f t="shared" si="22"/>
        <v>2848.53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35936.159999999996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3433.73</v>
      </c>
      <c r="C69" s="59">
        <f t="shared" ref="C69:AG69" si="25">+C67+C68</f>
        <v>2382.75</v>
      </c>
      <c r="D69" s="59">
        <f t="shared" si="25"/>
        <v>2561.33</v>
      </c>
      <c r="E69" s="59">
        <f t="shared" si="25"/>
        <v>1678.27</v>
      </c>
      <c r="F69" s="59">
        <f t="shared" si="25"/>
        <v>1620.52</v>
      </c>
      <c r="G69" s="59">
        <f t="shared" si="25"/>
        <v>4492.99</v>
      </c>
      <c r="H69" s="59">
        <f t="shared" si="25"/>
        <v>4930.1000000000004</v>
      </c>
      <c r="I69" s="59">
        <f t="shared" si="25"/>
        <v>4045.92</v>
      </c>
      <c r="J69" s="59">
        <f t="shared" si="25"/>
        <v>3518.13</v>
      </c>
      <c r="K69" s="59">
        <f t="shared" si="25"/>
        <v>539.66999999999996</v>
      </c>
      <c r="L69" s="59">
        <f t="shared" si="25"/>
        <v>3884.22</v>
      </c>
      <c r="M69" s="59">
        <f t="shared" si="25"/>
        <v>2848.53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35936.159999999996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-34.880000000000109</v>
      </c>
      <c r="C70" s="57">
        <f t="shared" si="26"/>
        <v>4.6305999999999585</v>
      </c>
      <c r="D70" s="57">
        <f t="shared" si="26"/>
        <v>1.1999999999998181</v>
      </c>
      <c r="E70" s="57">
        <f t="shared" si="26"/>
        <v>21.230000000000018</v>
      </c>
      <c r="F70" s="57">
        <f t="shared" si="26"/>
        <v>22.040000000000191</v>
      </c>
      <c r="G70" s="57">
        <f t="shared" si="26"/>
        <v>45.020000000000437</v>
      </c>
      <c r="H70" s="57">
        <f t="shared" si="26"/>
        <v>7.3545999999996639</v>
      </c>
      <c r="I70" s="57">
        <f t="shared" si="26"/>
        <v>3.1199999999998909</v>
      </c>
      <c r="J70" s="57">
        <f t="shared" si="26"/>
        <v>-0.59999999999990905</v>
      </c>
      <c r="K70" s="57">
        <f t="shared" si="26"/>
        <v>0</v>
      </c>
      <c r="L70" s="57">
        <f t="shared" si="26"/>
        <v>12.699999999999818</v>
      </c>
      <c r="M70" s="57">
        <f t="shared" si="26"/>
        <v>5.2049999999999272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87.020199999999704</v>
      </c>
    </row>
    <row r="71" spans="1:34" ht="112.5" customHeight="1" x14ac:dyDescent="0.25">
      <c r="A71" s="77" t="s">
        <v>96</v>
      </c>
      <c r="B71" s="14" t="s">
        <v>130</v>
      </c>
      <c r="C71" s="14" t="s">
        <v>128</v>
      </c>
      <c r="D71" s="14"/>
      <c r="E71" s="14"/>
      <c r="F71" s="14" t="s">
        <v>129</v>
      </c>
      <c r="G71" s="14" t="s">
        <v>133</v>
      </c>
      <c r="H71" s="14"/>
      <c r="I71" s="14"/>
      <c r="J71" s="14"/>
      <c r="K71" s="14"/>
      <c r="L71" s="14"/>
      <c r="M71" s="29" t="s">
        <v>136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131</v>
      </c>
      <c r="G72" s="12" t="s">
        <v>134</v>
      </c>
      <c r="M72" s="12" t="s">
        <v>137</v>
      </c>
      <c r="AH72" s="47"/>
    </row>
    <row r="73" spans="1:34" x14ac:dyDescent="0.25">
      <c r="B73" s="12" t="s">
        <v>132</v>
      </c>
      <c r="G73" s="12" t="s">
        <v>135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L61" activePane="bottomRight" state="frozen"/>
      <selection pane="topRight" activeCell="B1" sqref="B1"/>
      <selection pane="bottomLeft" activeCell="A5" sqref="A5"/>
      <selection pane="bottomRight" activeCell="AN67" sqref="AN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/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44743</v>
      </c>
      <c r="D6" s="78"/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>
        <v>5.54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2181.7399999999998</v>
      </c>
      <c r="C12" s="26">
        <v>3286.46</v>
      </c>
      <c r="D12" s="26">
        <v>2704.19</v>
      </c>
      <c r="E12" s="26">
        <v>1099.51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9271.9</v>
      </c>
      <c r="AI12" s="26">
        <v>9182.35</v>
      </c>
      <c r="AJ12" s="69">
        <f>+AI12-AH12</f>
        <v>-89.549999999999272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</v>
      </c>
      <c r="C15" s="23"/>
      <c r="D15" s="23"/>
      <c r="E15" s="23">
        <v>131.5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168.5</v>
      </c>
    </row>
    <row r="16" spans="1:36" s="32" customFormat="1" x14ac:dyDescent="0.25">
      <c r="A16" s="30" t="s">
        <v>20</v>
      </c>
      <c r="B16" s="31"/>
      <c r="C16" s="31">
        <v>153</v>
      </c>
      <c r="D16" s="31">
        <v>51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850.68</v>
      </c>
      <c r="D17" s="22">
        <f t="shared" ref="D17:AG17" si="2">D16*$B$8</f>
        <v>283.56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1134.24</v>
      </c>
    </row>
    <row r="18" spans="1:36" s="32" customFormat="1" x14ac:dyDescent="0.25">
      <c r="A18" s="30" t="s">
        <v>23</v>
      </c>
      <c r="B18" s="33">
        <v>90</v>
      </c>
      <c r="C18" s="33">
        <v>133</v>
      </c>
      <c r="D18" s="33">
        <v>159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382</v>
      </c>
      <c r="AJ18" s="70"/>
    </row>
    <row r="19" spans="1:36" s="47" customFormat="1" x14ac:dyDescent="0.25">
      <c r="A19" s="46" t="s">
        <v>27</v>
      </c>
      <c r="B19" s="22">
        <f>B18*$B$9</f>
        <v>498.6</v>
      </c>
      <c r="C19" s="22">
        <f t="shared" ref="C19:AG19" si="3">C18*$B$9</f>
        <v>736.82</v>
      </c>
      <c r="D19" s="22">
        <f t="shared" si="3"/>
        <v>880.86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2116.2800000000002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90</v>
      </c>
      <c r="C22" s="20">
        <f t="shared" ref="C22:AG23" si="5">+C16+C18+C20</f>
        <v>286</v>
      </c>
      <c r="D22" s="20">
        <f t="shared" si="5"/>
        <v>210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586</v>
      </c>
    </row>
    <row r="23" spans="1:36" s="47" customFormat="1" x14ac:dyDescent="0.25">
      <c r="A23" s="48" t="s">
        <v>26</v>
      </c>
      <c r="B23" s="19">
        <f>+B17+B19+B21</f>
        <v>498.6</v>
      </c>
      <c r="C23" s="19">
        <f t="shared" si="5"/>
        <v>1587.5</v>
      </c>
      <c r="D23" s="19">
        <f t="shared" si="5"/>
        <v>1164.42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3250.52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30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166.79999999999998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166.79999999999998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166.79999999999998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166.79999999999998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1223.3599999999999</v>
      </c>
      <c r="C49" s="44">
        <v>1489.03</v>
      </c>
      <c r="D49" s="44">
        <v>1075.93</v>
      </c>
      <c r="E49" s="44">
        <v>839.47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4627.79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345.72</v>
      </c>
      <c r="C53" s="44">
        <v>258.97000000000003</v>
      </c>
      <c r="D53" s="44">
        <v>296.76</v>
      </c>
      <c r="E53" s="44">
        <v>128.9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1030.3500000000001</v>
      </c>
    </row>
    <row r="54" spans="1:34" x14ac:dyDescent="0.25">
      <c r="A54" s="17" t="s">
        <v>113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80.180000000000007</v>
      </c>
      <c r="C55" s="44">
        <v>54.06</v>
      </c>
      <c r="D55" s="44">
        <v>25.08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159.32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2184.86</v>
      </c>
      <c r="C64" s="53">
        <f t="shared" ref="C64:AG64" si="21">+C15+C23+C31+C39+C47+C48+C49+C50+C51+C52+C53+C54+C55+C56+C57+C58+C59+C60+C61+C62+C63</f>
        <v>3389.56</v>
      </c>
      <c r="D64" s="53">
        <f t="shared" si="21"/>
        <v>2728.99</v>
      </c>
      <c r="E64" s="53">
        <f t="shared" si="21"/>
        <v>1099.8700000000001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9403.2800000000007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2181.7399999999998</v>
      </c>
      <c r="C67" s="57">
        <f t="shared" ref="C67:L67" si="23">C12</f>
        <v>3286.46</v>
      </c>
      <c r="D67" s="57">
        <f t="shared" si="23"/>
        <v>2704.19</v>
      </c>
      <c r="E67" s="57">
        <f t="shared" si="23"/>
        <v>1099.51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9271.9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2181.7399999999998</v>
      </c>
      <c r="C69" s="59">
        <f t="shared" ref="C69:AG69" si="25">+C67+C68</f>
        <v>3286.46</v>
      </c>
      <c r="D69" s="59">
        <f t="shared" si="25"/>
        <v>2704.19</v>
      </c>
      <c r="E69" s="59">
        <f t="shared" si="25"/>
        <v>1099.51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9271.9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3.1200000000003456</v>
      </c>
      <c r="C70" s="57">
        <f t="shared" si="26"/>
        <v>103.09999999999991</v>
      </c>
      <c r="D70" s="57">
        <f t="shared" si="26"/>
        <v>24.799999999999727</v>
      </c>
      <c r="E70" s="57">
        <f t="shared" si="26"/>
        <v>0.36000000000012733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131.38000000000011</v>
      </c>
    </row>
    <row r="71" spans="1:34" ht="95.25" customHeight="1" x14ac:dyDescent="0.25">
      <c r="A71" s="77" t="s">
        <v>96</v>
      </c>
      <c r="B71" s="14"/>
      <c r="C71" s="14" t="s">
        <v>123</v>
      </c>
      <c r="D71" s="14" t="s">
        <v>124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55" sqref="AI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3575.5</v>
      </c>
      <c r="C12" s="26">
        <v>5068.37</v>
      </c>
      <c r="D12" s="26">
        <v>2761.95</v>
      </c>
      <c r="E12" s="26">
        <v>2944.47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14350.289999999999</v>
      </c>
      <c r="AI12" s="26">
        <v>14294.49</v>
      </c>
      <c r="AJ12" s="69">
        <f>+AI12-AH12</f>
        <v>-55.799999999999272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328</v>
      </c>
      <c r="C15" s="23">
        <v>553.5</v>
      </c>
      <c r="D15" s="23">
        <v>372.5</v>
      </c>
      <c r="E15" s="23">
        <v>404.5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1658.5</v>
      </c>
    </row>
    <row r="16" spans="1:36" s="32" customFormat="1" x14ac:dyDescent="0.25">
      <c r="A16" s="30" t="s">
        <v>20</v>
      </c>
      <c r="B16" s="31">
        <v>185</v>
      </c>
      <c r="C16" s="31">
        <v>177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362</v>
      </c>
      <c r="AJ16" s="70"/>
    </row>
    <row r="17" spans="1:36" s="47" customFormat="1" x14ac:dyDescent="0.25">
      <c r="A17" s="46" t="s">
        <v>27</v>
      </c>
      <c r="B17" s="22">
        <f>B16*$B$8</f>
        <v>1024.9000000000001</v>
      </c>
      <c r="C17" s="22">
        <f>C16*$B$8</f>
        <v>980.58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2005.48</v>
      </c>
    </row>
    <row r="18" spans="1:36" s="32" customFormat="1" x14ac:dyDescent="0.25">
      <c r="A18" s="30" t="s">
        <v>23</v>
      </c>
      <c r="B18" s="33"/>
      <c r="C18" s="33">
        <v>31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31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172.35999999999999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172.35999999999999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185</v>
      </c>
      <c r="C22" s="20">
        <f t="shared" ref="C22:AG23" si="5">+C16+C18+C20</f>
        <v>208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393</v>
      </c>
    </row>
    <row r="23" spans="1:36" s="47" customFormat="1" x14ac:dyDescent="0.25">
      <c r="A23" s="48" t="s">
        <v>26</v>
      </c>
      <c r="B23" s="19">
        <f>+B17+B19+B21</f>
        <v>1024.9000000000001</v>
      </c>
      <c r="C23" s="19">
        <f t="shared" si="5"/>
        <v>1152.94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2177.84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9.16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9.16</v>
      </c>
    </row>
    <row r="41" spans="1:34" s="47" customFormat="1" x14ac:dyDescent="0.25">
      <c r="A41" s="46" t="s">
        <v>44</v>
      </c>
      <c r="B41" s="22">
        <f>B40*$B$8</f>
        <v>50.746400000000001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50.746400000000001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9.16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9.16</v>
      </c>
    </row>
    <row r="47" spans="1:34" s="47" customFormat="1" x14ac:dyDescent="0.25">
      <c r="A47" s="48" t="s">
        <v>48</v>
      </c>
      <c r="B47" s="19">
        <f>+B41+B43+B45</f>
        <v>50.746400000000001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50.746400000000001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1599.04</v>
      </c>
      <c r="C49" s="44">
        <v>2489.7199999999998</v>
      </c>
      <c r="D49" s="44">
        <v>1640</v>
      </c>
      <c r="E49" s="44">
        <v>2061.9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7790.66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496.44</v>
      </c>
      <c r="C53" s="44">
        <v>875.38</v>
      </c>
      <c r="D53" s="44">
        <v>749.62</v>
      </c>
      <c r="E53" s="44">
        <v>480.26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2601.6999999999998</v>
      </c>
    </row>
    <row r="54" spans="1:34" x14ac:dyDescent="0.25">
      <c r="A54" s="17" t="s">
        <v>113</v>
      </c>
      <c r="B54" s="44">
        <v>77.739999999999995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77.739999999999995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3576.8663999999999</v>
      </c>
      <c r="C64" s="53">
        <f t="shared" ref="C64:AG64" si="21">+C15+C23+C31+C39+C47+C48+C49+C50+C51+C52+C53+C54+C55+C56+C57+C58+C59+C60+C61+C62+C63</f>
        <v>5071.54</v>
      </c>
      <c r="D64" s="53">
        <f t="shared" si="21"/>
        <v>2762.12</v>
      </c>
      <c r="E64" s="53">
        <f t="shared" si="21"/>
        <v>2946.66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14357.186399999999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3575.5</v>
      </c>
      <c r="C67" s="57">
        <f t="shared" ref="C67:L67" si="23">C12</f>
        <v>5068.37</v>
      </c>
      <c r="D67" s="57">
        <f t="shared" si="23"/>
        <v>2761.95</v>
      </c>
      <c r="E67" s="57">
        <f t="shared" si="23"/>
        <v>2944.47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14350.289999999999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3575.5</v>
      </c>
      <c r="C69" s="59">
        <f t="shared" ref="C69:AG69" si="25">+C67+C68</f>
        <v>5068.37</v>
      </c>
      <c r="D69" s="59">
        <f t="shared" si="25"/>
        <v>2761.95</v>
      </c>
      <c r="E69" s="59">
        <f t="shared" si="25"/>
        <v>2944.47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14350.289999999999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1.366399999999885</v>
      </c>
      <c r="C70" s="57">
        <f t="shared" si="26"/>
        <v>3.1700000000000728</v>
      </c>
      <c r="D70" s="57">
        <f t="shared" si="26"/>
        <v>0.17000000000007276</v>
      </c>
      <c r="E70" s="57">
        <f t="shared" si="26"/>
        <v>2.1900000000000546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6.8964000000000851</v>
      </c>
    </row>
    <row r="71" spans="1:34" ht="107.25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0" activePane="bottomRight" state="frozen"/>
      <selection pane="topRight" activeCell="B1" sqref="B1"/>
      <selection pane="bottomLeft" activeCell="A5" sqref="A5"/>
      <selection pane="bottomRight" activeCell="C24" sqref="C2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>
        <v>5.54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1039.3599999999999</v>
      </c>
      <c r="C12" s="26">
        <v>1597.22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2636.58</v>
      </c>
      <c r="AI12" s="26">
        <v>2605.02</v>
      </c>
      <c r="AJ12" s="69">
        <f>+AI12-AH12</f>
        <v>-31.559999999999945</v>
      </c>
    </row>
    <row r="13" spans="1:36" ht="19.5" customHeight="1" x14ac:dyDescent="0.25">
      <c r="A13" s="25" t="s">
        <v>116</v>
      </c>
      <c r="B13" s="26">
        <v>24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48</v>
      </c>
      <c r="AI13" s="26"/>
      <c r="AJ13" s="69">
        <f>+AI13-AH13</f>
        <v>-48</v>
      </c>
    </row>
    <row r="14" spans="1:36" ht="19.5" customHeight="1" x14ac:dyDescent="0.25">
      <c r="A14" s="25" t="s">
        <v>117</v>
      </c>
      <c r="B14" s="26">
        <v>48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48</v>
      </c>
      <c r="AI14" s="26"/>
      <c r="AJ14" s="69">
        <f>+AI14-AH14</f>
        <v>-48</v>
      </c>
    </row>
    <row r="15" spans="1:36" x14ac:dyDescent="0.25">
      <c r="A15" s="13" t="s">
        <v>0</v>
      </c>
      <c r="B15" s="23">
        <v>33.5</v>
      </c>
      <c r="C15" s="23">
        <v>60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93.5</v>
      </c>
    </row>
    <row r="16" spans="1:36" s="32" customFormat="1" x14ac:dyDescent="0.25">
      <c r="A16" s="30" t="s">
        <v>20</v>
      </c>
      <c r="B16" s="31"/>
      <c r="C16" s="31">
        <v>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5.56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5.56</v>
      </c>
    </row>
    <row r="18" spans="1:36" s="32" customFormat="1" x14ac:dyDescent="0.25">
      <c r="A18" s="30" t="s">
        <v>23</v>
      </c>
      <c r="B18" s="33">
        <v>35</v>
      </c>
      <c r="C18" s="33">
        <v>133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168</v>
      </c>
      <c r="AJ18" s="70"/>
    </row>
    <row r="19" spans="1:36" s="47" customFormat="1" x14ac:dyDescent="0.25">
      <c r="A19" s="46" t="s">
        <v>27</v>
      </c>
      <c r="B19" s="22">
        <f>B18*$B$9</f>
        <v>193.9</v>
      </c>
      <c r="C19" s="22">
        <f t="shared" ref="C19:AG19" si="3">C18*$B$9</f>
        <v>736.82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930.72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</v>
      </c>
      <c r="C22" s="20">
        <f t="shared" ref="C22:AG23" si="5">+C16+C18+C20</f>
        <v>134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169</v>
      </c>
    </row>
    <row r="23" spans="1:36" s="47" customFormat="1" x14ac:dyDescent="0.25">
      <c r="A23" s="48" t="s">
        <v>26</v>
      </c>
      <c r="B23" s="19">
        <f>+B17+B19+B21</f>
        <v>193.9</v>
      </c>
      <c r="C23" s="19">
        <f t="shared" si="5"/>
        <v>742.38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936.28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2.06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2.06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11.4124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11.4124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2.06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2.06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11.4124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11.4124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21.7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21.7</v>
      </c>
    </row>
    <row r="43" spans="1:34" s="47" customFormat="1" x14ac:dyDescent="0.25">
      <c r="A43" s="46" t="s">
        <v>44</v>
      </c>
      <c r="B43" s="22">
        <f>B42*$B$9</f>
        <v>120.218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120.218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21.7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21.7</v>
      </c>
    </row>
    <row r="47" spans="1:34" s="47" customFormat="1" x14ac:dyDescent="0.25">
      <c r="A47" s="48" t="s">
        <v>48</v>
      </c>
      <c r="B47" s="19">
        <f>+B41+B43+B45</f>
        <v>120.218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120.218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461.93</v>
      </c>
      <c r="C49" s="44">
        <v>700.01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1161.94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288.83</v>
      </c>
      <c r="C53" s="44">
        <v>110.09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398.91999999999996</v>
      </c>
    </row>
    <row r="54" spans="1:34" x14ac:dyDescent="0.25">
      <c r="A54" s="17" t="s">
        <v>113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1113.3779999999999</v>
      </c>
      <c r="C64" s="53">
        <f t="shared" ref="C64:AG64" si="21">+C15+C23+C31+C39+C47+C48+C49+C50+C51+C52+C53+C54+C55+C56+C57+C58+C59+C60+C61+C62+C63</f>
        <v>1623.8924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2737.2703999999999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1039.3599999999999</v>
      </c>
      <c r="C67" s="57">
        <f t="shared" ref="C67:L67" si="23">C12</f>
        <v>1597.22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2636.58</v>
      </c>
    </row>
    <row r="68" spans="1:34" s="47" customFormat="1" x14ac:dyDescent="0.25">
      <c r="A68" s="58" t="s">
        <v>93</v>
      </c>
      <c r="B68" s="59">
        <f t="shared" ref="B68:AG68" si="24">+B13+B14</f>
        <v>72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96</v>
      </c>
    </row>
    <row r="69" spans="1:34" s="47" customFormat="1" x14ac:dyDescent="0.25">
      <c r="A69" s="58" t="s">
        <v>94</v>
      </c>
      <c r="B69" s="59">
        <f>+B67+B68</f>
        <v>1111.3599999999999</v>
      </c>
      <c r="C69" s="59">
        <f t="shared" ref="C69:AG69" si="25">+C67+C68</f>
        <v>1621.22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2732.58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2.0180000000000291</v>
      </c>
      <c r="C70" s="57">
        <f t="shared" si="26"/>
        <v>2.6723999999999251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4.6903999999999542</v>
      </c>
    </row>
    <row r="71" spans="1:34" ht="102.75" customHeight="1" x14ac:dyDescent="0.25">
      <c r="A71" s="77" t="s">
        <v>96</v>
      </c>
      <c r="B71" s="14"/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2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>
        <v>5.56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412.22</v>
      </c>
      <c r="C12" s="26">
        <v>4458.47</v>
      </c>
      <c r="D12" s="26">
        <v>51.63</v>
      </c>
      <c r="E12" s="26">
        <v>1468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6390.3200000000006</v>
      </c>
      <c r="AI12" s="26"/>
      <c r="AJ12" s="69">
        <f>+AI12-AH12</f>
        <v>-6390.3200000000006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22.5</v>
      </c>
      <c r="C15" s="23">
        <v>11</v>
      </c>
      <c r="D15" s="23">
        <v>8.5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</v>
      </c>
    </row>
    <row r="16" spans="1:36" s="32" customFormat="1" x14ac:dyDescent="0.25">
      <c r="A16" s="30" t="s">
        <v>20</v>
      </c>
      <c r="B16" s="31">
        <v>4</v>
      </c>
      <c r="C16" s="31"/>
      <c r="D16" s="31">
        <v>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</v>
      </c>
      <c r="AJ16" s="70"/>
    </row>
    <row r="17" spans="1:36" s="47" customFormat="1" x14ac:dyDescent="0.25">
      <c r="A17" s="46" t="s">
        <v>27</v>
      </c>
      <c r="B17" s="22">
        <f>B16*$B$8</f>
        <v>22.16</v>
      </c>
      <c r="C17" s="22">
        <f>C16*$B$8</f>
        <v>0</v>
      </c>
      <c r="D17" s="22">
        <f t="shared" ref="D17:AG17" si="2">D16*$B$8</f>
        <v>44.32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66.48</v>
      </c>
    </row>
    <row r="18" spans="1:36" s="32" customFormat="1" x14ac:dyDescent="0.25">
      <c r="A18" s="30" t="s">
        <v>23</v>
      </c>
      <c r="B18" s="33"/>
      <c r="C18" s="33">
        <v>522</v>
      </c>
      <c r="D18" s="33"/>
      <c r="E18" s="33">
        <v>191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713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2902.3199999999997</v>
      </c>
      <c r="D19" s="22">
        <f t="shared" si="3"/>
        <v>0</v>
      </c>
      <c r="E19" s="22">
        <f t="shared" si="3"/>
        <v>1061.96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3964.2799999999997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</v>
      </c>
      <c r="C22" s="20">
        <f t="shared" ref="C22:AG23" si="5">+C16+C18+C20</f>
        <v>522</v>
      </c>
      <c r="D22" s="20">
        <f t="shared" si="5"/>
        <v>8</v>
      </c>
      <c r="E22" s="20">
        <f t="shared" si="5"/>
        <v>191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725</v>
      </c>
    </row>
    <row r="23" spans="1:36" s="47" customFormat="1" x14ac:dyDescent="0.25">
      <c r="A23" s="48" t="s">
        <v>26</v>
      </c>
      <c r="B23" s="19">
        <f>+B17+B19+B21</f>
        <v>22.16</v>
      </c>
      <c r="C23" s="19">
        <f t="shared" si="5"/>
        <v>2902.3199999999997</v>
      </c>
      <c r="D23" s="19">
        <f t="shared" si="5"/>
        <v>44.32</v>
      </c>
      <c r="E23" s="19">
        <f t="shared" si="5"/>
        <v>1061.96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4030.7599999999998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27.18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27.18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150.5772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150.5772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27.18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27.18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150.5772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150.5772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271.31</v>
      </c>
      <c r="C49" s="44">
        <v>1315.41</v>
      </c>
      <c r="D49" s="44"/>
      <c r="E49" s="44">
        <v>476.47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2063.19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96.89</v>
      </c>
      <c r="C53" s="44">
        <v>104.68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201.57</v>
      </c>
    </row>
    <row r="54" spans="1:34" x14ac:dyDescent="0.25">
      <c r="A54" s="17" t="s">
        <v>113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24.38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24.38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412.86</v>
      </c>
      <c r="C64" s="53">
        <f t="shared" ref="C64:AG64" si="21">+C15+C23+C31+C39+C47+C48+C49+C50+C51+C52+C53+C54+C55+C56+C57+C58+C59+C60+C61+C62+C63</f>
        <v>4483.9872000000005</v>
      </c>
      <c r="D64" s="53">
        <f t="shared" si="21"/>
        <v>52.82</v>
      </c>
      <c r="E64" s="53">
        <f t="shared" si="21"/>
        <v>1562.8100000000002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6512.4772000000003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412.22</v>
      </c>
      <c r="C67" s="57">
        <f t="shared" ref="C67:L67" si="23">C12</f>
        <v>4458.47</v>
      </c>
      <c r="D67" s="57">
        <f t="shared" si="23"/>
        <v>51.63</v>
      </c>
      <c r="E67" s="57">
        <f t="shared" si="23"/>
        <v>1468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6390.3200000000006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412.22</v>
      </c>
      <c r="C69" s="59">
        <f t="shared" ref="C69:AG69" si="25">+C67+C68</f>
        <v>4458.47</v>
      </c>
      <c r="D69" s="59">
        <f t="shared" si="25"/>
        <v>51.63</v>
      </c>
      <c r="E69" s="59">
        <f t="shared" si="25"/>
        <v>1468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6390.3200000000006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0.63999999999998636</v>
      </c>
      <c r="C70" s="57">
        <f t="shared" si="26"/>
        <v>25.51720000000023</v>
      </c>
      <c r="D70" s="57">
        <f t="shared" si="26"/>
        <v>1.1899999999999977</v>
      </c>
      <c r="E70" s="57">
        <f t="shared" si="26"/>
        <v>94.810000000000173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122.15720000000039</v>
      </c>
    </row>
    <row r="71" spans="1:34" ht="96" customHeight="1" x14ac:dyDescent="0.25">
      <c r="A71" s="77" t="s">
        <v>96</v>
      </c>
      <c r="B71" s="14"/>
      <c r="C71" s="14" t="s">
        <v>124</v>
      </c>
      <c r="D71" s="14"/>
      <c r="E71" s="14" t="s">
        <v>127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112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44743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2171.02</v>
      </c>
      <c r="C12" s="26">
        <v>1403.2</v>
      </c>
      <c r="D12" s="26">
        <v>894.77</v>
      </c>
      <c r="E12" s="26">
        <v>2706.59</v>
      </c>
      <c r="F12" s="26">
        <v>1600.53</v>
      </c>
      <c r="G12" s="26">
        <v>3242.12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12018.23</v>
      </c>
      <c r="AI12" s="26">
        <v>11858.94</v>
      </c>
      <c r="AJ12" s="69">
        <f>+AI12-AH12</f>
        <v>-159.28999999999905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</v>
      </c>
      <c r="C15" s="23">
        <v>331.5</v>
      </c>
      <c r="D15" s="23">
        <v>121</v>
      </c>
      <c r="E15" s="23">
        <v>375</v>
      </c>
      <c r="F15" s="23">
        <v>49.5</v>
      </c>
      <c r="G15" s="23">
        <v>653.5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1586.5</v>
      </c>
    </row>
    <row r="16" spans="1:36" s="32" customFormat="1" x14ac:dyDescent="0.25">
      <c r="A16" s="30" t="s">
        <v>20</v>
      </c>
      <c r="B16" s="31">
        <v>153</v>
      </c>
      <c r="C16" s="31">
        <v>157</v>
      </c>
      <c r="D16" s="31">
        <v>29</v>
      </c>
      <c r="E16" s="31">
        <v>313</v>
      </c>
      <c r="F16" s="31">
        <v>51</v>
      </c>
      <c r="G16" s="31">
        <v>359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1062</v>
      </c>
      <c r="AJ16" s="70"/>
    </row>
    <row r="17" spans="1:36" s="47" customFormat="1" x14ac:dyDescent="0.25">
      <c r="A17" s="46" t="s">
        <v>27</v>
      </c>
      <c r="B17" s="22">
        <f>B16*$B$8</f>
        <v>847.62</v>
      </c>
      <c r="C17" s="22">
        <f>C16*$B$8</f>
        <v>869.78</v>
      </c>
      <c r="D17" s="22">
        <f t="shared" ref="D17:AG17" si="2">D16*$B$8</f>
        <v>160.66</v>
      </c>
      <c r="E17" s="22">
        <f t="shared" si="2"/>
        <v>1734.02</v>
      </c>
      <c r="F17" s="22">
        <f t="shared" si="2"/>
        <v>282.54000000000002</v>
      </c>
      <c r="G17" s="22">
        <f t="shared" si="2"/>
        <v>1988.86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5883.48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153</v>
      </c>
      <c r="C22" s="20">
        <f t="shared" ref="C22:AG23" si="5">+C16+C18+C20</f>
        <v>157</v>
      </c>
      <c r="D22" s="20">
        <f t="shared" si="5"/>
        <v>29</v>
      </c>
      <c r="E22" s="20">
        <f t="shared" si="5"/>
        <v>313</v>
      </c>
      <c r="F22" s="20">
        <f t="shared" si="5"/>
        <v>51</v>
      </c>
      <c r="G22" s="20">
        <f t="shared" si="5"/>
        <v>359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1062</v>
      </c>
    </row>
    <row r="23" spans="1:36" s="47" customFormat="1" x14ac:dyDescent="0.25">
      <c r="A23" s="48" t="s">
        <v>26</v>
      </c>
      <c r="B23" s="19">
        <f>+B17+B19+B21</f>
        <v>847.62</v>
      </c>
      <c r="C23" s="19">
        <f t="shared" si="5"/>
        <v>869.78</v>
      </c>
      <c r="D23" s="19">
        <f t="shared" si="5"/>
        <v>160.66</v>
      </c>
      <c r="E23" s="19">
        <f t="shared" si="5"/>
        <v>1734.02</v>
      </c>
      <c r="F23" s="19">
        <f t="shared" si="5"/>
        <v>282.54000000000002</v>
      </c>
      <c r="G23" s="19">
        <f t="shared" si="5"/>
        <v>1988.86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5883.48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991.03</v>
      </c>
      <c r="C49" s="44">
        <v>179.76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1170.79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118</v>
      </c>
      <c r="B52" s="44"/>
      <c r="C52" s="44"/>
      <c r="D52" s="44">
        <v>433.03</v>
      </c>
      <c r="E52" s="44">
        <v>540.09</v>
      </c>
      <c r="F52" s="44">
        <v>1150.33</v>
      </c>
      <c r="G52" s="44">
        <v>580.39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2703.8399999999997</v>
      </c>
    </row>
    <row r="53" spans="1:34" x14ac:dyDescent="0.25">
      <c r="A53" s="17" t="s">
        <v>18</v>
      </c>
      <c r="B53" s="44">
        <v>158.06</v>
      </c>
      <c r="C53" s="44">
        <v>20.78</v>
      </c>
      <c r="D53" s="44">
        <v>180.54</v>
      </c>
      <c r="E53" s="44">
        <v>64.08</v>
      </c>
      <c r="F53" s="44">
        <v>120.15</v>
      </c>
      <c r="G53" s="44">
        <v>39.090000000000003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582.70000000000005</v>
      </c>
    </row>
    <row r="54" spans="1:34" x14ac:dyDescent="0.25">
      <c r="A54" s="17" t="s">
        <v>113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112.05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112.05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119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2164.7600000000002</v>
      </c>
      <c r="C64" s="53">
        <f t="shared" ref="C64:AG64" si="21">+C15+C23+C31+C39+C47+C48+C49+C50+C51+C52+C53+C54+C55+C56+C57+C58+C59+C60+C61+C62+C63</f>
        <v>1401.82</v>
      </c>
      <c r="D64" s="53">
        <f t="shared" si="21"/>
        <v>895.2299999999999</v>
      </c>
      <c r="E64" s="53">
        <f t="shared" si="21"/>
        <v>2713.19</v>
      </c>
      <c r="F64" s="53">
        <f t="shared" si="21"/>
        <v>1602.52</v>
      </c>
      <c r="G64" s="53">
        <f t="shared" si="21"/>
        <v>3261.8399999999997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12039.36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2171.02</v>
      </c>
      <c r="C67" s="57">
        <f t="shared" ref="C67:L67" si="23">C12</f>
        <v>1403.2</v>
      </c>
      <c r="D67" s="57">
        <f t="shared" si="23"/>
        <v>894.77</v>
      </c>
      <c r="E67" s="57">
        <f t="shared" si="23"/>
        <v>2706.59</v>
      </c>
      <c r="F67" s="57">
        <f t="shared" si="23"/>
        <v>1600.53</v>
      </c>
      <c r="G67" s="57">
        <f t="shared" si="23"/>
        <v>3242.12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12018.23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2171.02</v>
      </c>
      <c r="C69" s="59">
        <f t="shared" ref="C69:AG69" si="25">+C67+C68</f>
        <v>1403.2</v>
      </c>
      <c r="D69" s="59">
        <f t="shared" si="25"/>
        <v>894.77</v>
      </c>
      <c r="E69" s="59">
        <f t="shared" si="25"/>
        <v>2706.59</v>
      </c>
      <c r="F69" s="59">
        <f t="shared" si="25"/>
        <v>1600.53</v>
      </c>
      <c r="G69" s="59">
        <f t="shared" si="25"/>
        <v>3242.12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12018.23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-6.2599999999997635</v>
      </c>
      <c r="C70" s="57">
        <f t="shared" si="26"/>
        <v>-1.3800000000001091</v>
      </c>
      <c r="D70" s="57">
        <f t="shared" si="26"/>
        <v>0.45999999999992269</v>
      </c>
      <c r="E70" s="57">
        <f t="shared" si="26"/>
        <v>6.5999999999999091</v>
      </c>
      <c r="F70" s="57">
        <f t="shared" si="26"/>
        <v>1.9900000000000091</v>
      </c>
      <c r="G70" s="57">
        <f t="shared" si="26"/>
        <v>19.7199999999998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21.129999999999768</v>
      </c>
    </row>
    <row r="71" spans="1:34" ht="94.5" customHeight="1" x14ac:dyDescent="0.25">
      <c r="A71" s="77" t="s">
        <v>96</v>
      </c>
      <c r="B71" s="14" t="s">
        <v>138</v>
      </c>
      <c r="C71" s="14" t="s">
        <v>140</v>
      </c>
      <c r="D71" s="14"/>
      <c r="E71" s="14" t="s">
        <v>141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2022-07-07T13:35:58Z</dcterms:modified>
</cp:coreProperties>
</file>