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firstSheet="6" activeTab="9"/>
  </bookViews>
  <sheets>
    <sheet name="Hoja1" sheetId="144" state="hidden" r:id="rId1"/>
    <sheet name="TOTALES" sheetId="145" r:id="rId2"/>
    <sheet name="AUTOMERCADO" sheetId="40" r:id="rId3"/>
    <sheet name="MODELO" sheetId="146" r:id="rId4"/>
    <sheet name="Hoja2" sheetId="153" r:id="rId5"/>
    <sheet name="EXQUISITECES" sheetId="147" r:id="rId6"/>
    <sheet name="HOYADA" sheetId="148" r:id="rId7"/>
    <sheet name="FARMASTOP" sheetId="149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5">EXQUISITECES!$A$1:$H$67</definedName>
    <definedName name="_xlnm.Print_Area" localSheetId="7">FARMASTOP!$A$1:$H$67</definedName>
    <definedName name="_xlnm.Print_Area" localSheetId="6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F69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T64" i="40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23" i="40" l="1"/>
  <c r="L39" i="40"/>
  <c r="E47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<sst xmlns="http://schemas.openxmlformats.org/spreadsheetml/2006/main" count="748" uniqueCount="141">
  <si>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</si>
  <si>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</si>
  <si>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</si>
  <si>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</si>
  <si>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</si>
  <si>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</si>
  <si>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</si>
  <si>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</si>
  <si>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</si>
  <si>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</si>
  <si>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</si>
  <si>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</si>
  <si>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</si>
  <si>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</si>
  <si>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</si>
  <si>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</si>
  <si>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</si>
  <si>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</si>
  <si>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</si>
  <si>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</si>
  <si>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</si>
  <si>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</si>
  <si>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</si>
  <si>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</si>
  <si>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</si>
  <si>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</si>
  <si>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</si>
  <si>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</si>
  <si>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</si>
  <si>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</si>
  <si>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</si>
  <si>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</si>
  <si>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</si>
  <si>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</si>
  <si>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</si>
  <si>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</si>
  <si>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</si>
  <si>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</si>
  <si>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</si>
  <si>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</si>
  <si>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</si>
  <si>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</si>
  <si>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</si>
  <si>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</si>
  <si>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</si>
  <si>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</si>
  <si>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</si>
  <si>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</si>
  <si>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</si>
  <si>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</si>
  <si>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</si>
  <si>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</si>
  <si>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</si>
  <si>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</si>
  <si>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</si>
  <si>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</si>
  <si>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</si>
  <si>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</si>
  <si>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</si>
  <si>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</si>
  <si>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</si>
  <si>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</si>
  <si>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</si>
  <si>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</si>
  <si>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</si>
  <si>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</si>
  <si>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</si>
  <si>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</si>
  <si>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</si>
  <si>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</si>
  <si>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</si>
  <si>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</si>
  <si>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</si>
  <si>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</si>
  <si>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</si>
  <si>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</si>
  <si>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</si>
  <si>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</si>
  <si>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</si>
  <si>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</si>
  <si>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</si>
  <si>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</si>
  <si>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</si>
  <si>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</si>
  <si>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</si>
  <si>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</si>
  <si>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</si>
  <si>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</si>
  <si>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</si>
  <si>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</si>
  <si>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</si>
  <si>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</si>
  <si>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</si>
  <si>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</si>
  <si>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</si>
  <si>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</si>
  <si>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</si>
  <si>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</si>
  <si>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</si>
  <si>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</si>
  <si>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</si>
  <si>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</si>
  <si>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</si>
  <si>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</si>
  <si>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</si>
  <si>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</si>
  <si>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</si>
  <si>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</si>
  <si>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</si>
  <si>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</si>
  <si>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</si>
  <si>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</si>
  <si>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</si>
  <si>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</si>
  <si>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</si>
  <si>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</si>
  <si>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</si>
  <si>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</si>
  <si>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</si>
  <si>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</si>
  <si>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</si>
  <si>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</si>
  <si>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</si>
  <si>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49.50 F/C</t>
  </si>
  <si>
    <t>SOBRANTE D PERIODI</t>
  </si>
  <si>
    <t>MAL REGISTRO D 5$</t>
  </si>
  <si>
    <t>FALTANTE EN DEBITO</t>
  </si>
  <si>
    <t>4.64BS#2768</t>
  </si>
  <si>
    <t>20.50 F/C</t>
  </si>
  <si>
    <t xml:space="preserve">FLTNT DE 10.24.VALE </t>
  </si>
  <si>
    <t>POR 4 TORONTO .74.50</t>
  </si>
  <si>
    <t>F/C.FLTNT DE 8.83.FACT</t>
  </si>
  <si>
    <t>SE ENTREGARON RRH</t>
  </si>
  <si>
    <t>MAL REGISTRO DE 2$</t>
  </si>
  <si>
    <t>NOTA A CREDITO 5$</t>
  </si>
  <si>
    <t>59.00 F/C</t>
  </si>
  <si>
    <t>2.00 F/C</t>
  </si>
  <si>
    <t>83.00 F/C</t>
  </si>
  <si>
    <t>FALTANTE EN EFECTIV</t>
  </si>
  <si>
    <t>FALTANTE DE 50$</t>
  </si>
  <si>
    <t>3.00 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</si>
</sst>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1237.43</v>
      </c>
      <c r="C12" s="26">
        <v>2056.31</v>
      </c>
      <c r="D12" s="26">
        <v>4815.93</v>
      </c>
      <c r="E12" s="26">
        <v>3641.37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11751.04</v>
      </c>
      <c r="AI12" s="26">
        <v>11630.91</v>
      </c>
      <c r="AJ12" s="69">
        <f>+AI12-AH12</f>
        <v>-120.13000000000102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109.5</v>
      </c>
      <c r="C15" s="23">
        <v>34.5</v>
      </c>
      <c r="D15" s="23">
        <v>428</v>
      </c>
      <c r="E15" s="23">
        <v>498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1070</v>
      </c>
    </row>
    <row r="16" spans="1:36" s="32" customFormat="1" x14ac:dyDescent="0.25">
      <c r="A16" s="30" t="s">
        <v>20</v>
      </c>
      <c r="B16" s="31">
        <v>90</v>
      </c>
      <c r="C16" s="31">
        <v>174</v>
      </c>
      <c r="D16" s="31">
        <v>324</v>
      </c>
      <c r="E16" s="31">
        <v>231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819</v>
      </c>
      <c r="AJ16" s="70"/>
    </row>
    <row r="17" spans="1:36" s="47" customFormat="1" x14ac:dyDescent="0.25">
      <c r="A17" s="46" t="s">
        <v>27</v>
      </c>
      <c r="B17" s="22">
        <f>B16*$B$8</f>
        <v>500.4</v>
      </c>
      <c r="C17" s="22">
        <f>C16*$B$8</f>
        <v>967.43999999999994</v>
      </c>
      <c r="D17" s="22">
        <f t="shared" ref="D17:AG17" si="2">D16*$B$8</f>
        <v>1801.4399999999998</v>
      </c>
      <c r="E17" s="22">
        <f t="shared" si="2"/>
        <v>1284.3599999999999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4553.6399999999994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174</v>
      </c>
      <c r="D22" s="20">
        <f t="shared" si="5"/>
        <v>324</v>
      </c>
      <c r="E22" s="20">
        <f t="shared" si="5"/>
        <v>231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819</v>
      </c>
    </row>
    <row r="23" spans="1:36" s="47" customFormat="1" x14ac:dyDescent="0.25">
      <c r="A23" s="48" t="s">
        <v>26</v>
      </c>
      <c r="B23" s="19">
        <f>+B17+B19+B21</f>
        <v>500.4</v>
      </c>
      <c r="C23" s="19">
        <f t="shared" si="5"/>
        <v>967.43999999999994</v>
      </c>
      <c r="D23" s="19">
        <f t="shared" si="5"/>
        <v>1801.4399999999998</v>
      </c>
      <c r="E23" s="19">
        <f t="shared" si="5"/>
        <v>1284.3599999999999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4553.6399999999994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509.64</v>
      </c>
      <c r="C49" s="44"/>
      <c r="D49" s="44">
        <v>2302.1999999999998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2811.8399999999997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1002.93</v>
      </c>
      <c r="D52" s="44"/>
      <c r="E52" s="44">
        <v>1669.61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2672.54</v>
      </c>
    </row>
    <row r="53" spans="1:34" x14ac:dyDescent="0.25">
      <c r="A53" s="17" t="s">
        <v>18</v>
      </c>
      <c r="B53" s="44">
        <v>120.86</v>
      </c>
      <c r="C53" s="44">
        <v>55.87</v>
      </c>
      <c r="D53" s="44">
        <v>271.43</v>
      </c>
      <c r="E53" s="44">
        <v>196.79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644.94999999999993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30.08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1240.3999999999999</v>
      </c>
      <c r="C64" s="53">
        <f t="shared" ref="C64:AG64" si="21">+C15+C23+C31+C39+C47+C48+C49+C50+C51+C52+C53+C54+C55+C56+C57+C58+C59+C60+C61+C62+C63</f>
        <v>2060.7399999999998</v>
      </c>
      <c r="D64" s="53">
        <f t="shared" si="21"/>
        <v>4833.1499999999996</v>
      </c>
      <c r="E64" s="53">
        <f t="shared" si="21"/>
        <v>3648.7599999999998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11783.05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1237.43</v>
      </c>
      <c r="C67" s="57">
        <f t="shared" ref="C67:L67" si="23">C12</f>
        <v>2056.31</v>
      </c>
      <c r="D67" s="57">
        <f t="shared" si="23"/>
        <v>4815.93</v>
      </c>
      <c r="E67" s="57">
        <f t="shared" si="23"/>
        <v>3641.37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11751.04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1237.43</v>
      </c>
      <c r="C69" s="59">
        <f t="shared" ref="C69:AG69" si="25">+C67+C68</f>
        <v>2056.31</v>
      </c>
      <c r="D69" s="59">
        <f t="shared" si="25"/>
        <v>4815.93</v>
      </c>
      <c r="E69" s="59">
        <f t="shared" si="25"/>
        <v>3641.37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11751.04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2.9699999999997999</v>
      </c>
      <c r="C70" s="57">
        <f t="shared" si="26"/>
        <v>4.4299999999998363</v>
      </c>
      <c r="D70" s="57">
        <f t="shared" si="26"/>
        <v>17.219999999999345</v>
      </c>
      <c r="E70" s="57">
        <f t="shared" si="26"/>
        <v>7.3899999999998727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32.009999999998854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46185.32</v>
      </c>
      <c r="C2" s="43">
        <f>MODELO!AH12</f>
        <v>25637.680000000004</v>
      </c>
      <c r="D2" s="43">
        <f>EXQUISITECES!AH12</f>
        <v>5716.72</v>
      </c>
      <c r="E2" s="43">
        <f>HOYADA!AH12</f>
        <v>10406.76</v>
      </c>
      <c r="F2" s="43">
        <f>FARMASTOP!AH12</f>
        <v>1647.98</v>
      </c>
      <c r="G2" s="43">
        <f>BOCAS!AH12</f>
        <v>2416.73</v>
      </c>
      <c r="H2" s="43">
        <f>LAGUNETICA!AH12</f>
        <v>11751.04</v>
      </c>
      <c r="I2" s="43">
        <f>SANANTONIO!AH12</f>
        <v>0</v>
      </c>
      <c r="J2" s="43">
        <f>SUM(B2:I2)</f>
        <v>103762.22999999998</v>
      </c>
    </row>
    <row r="3" spans="1:10" x14ac:dyDescent="0.25">
      <c r="A3" s="46" t="s">
        <v>0</v>
      </c>
      <c r="B3" s="43">
        <f>AUTOMERCADO!AH15</f>
        <v>757</v>
      </c>
      <c r="C3" s="43">
        <f>MODELO!AH15</f>
        <v>1889.5</v>
      </c>
      <c r="D3" s="43">
        <f>EXQUISITECES!AH15</f>
        <v>165.5</v>
      </c>
      <c r="E3" s="43">
        <f>HOYADA!AH15</f>
        <v>1211</v>
      </c>
      <c r="F3" s="43">
        <f>FARMASTOP!AH15</f>
        <v>83</v>
      </c>
      <c r="G3" s="43">
        <f>BOCAS!AH15</f>
        <v>0</v>
      </c>
      <c r="H3" s="43">
        <f>LAGUNETICA!AH15</f>
        <v>1070</v>
      </c>
      <c r="I3" s="43">
        <f>SANANTONIO!AH15</f>
        <v>0</v>
      </c>
      <c r="J3" s="43">
        <f t="shared" ref="J3:J52" si="0">SUM(B3:I3)</f>
        <v>5176</v>
      </c>
    </row>
    <row r="4" spans="1:10" x14ac:dyDescent="0.25">
      <c r="A4" s="73" t="s">
        <v>20</v>
      </c>
      <c r="B4" s="43">
        <f>AUTOMERCADO!AH16</f>
        <v>3946</v>
      </c>
      <c r="C4" s="43">
        <f>MODELO!AH16</f>
        <v>1832</v>
      </c>
      <c r="D4" s="43">
        <f>EXQUISITECES!AH16</f>
        <v>432</v>
      </c>
      <c r="E4" s="43">
        <f>HOYADA!AH16</f>
        <v>636</v>
      </c>
      <c r="F4" s="43">
        <f>FARMASTOP!AH16</f>
        <v>89</v>
      </c>
      <c r="G4" s="43">
        <f>BOCAS!AH16</f>
        <v>289</v>
      </c>
      <c r="H4" s="43">
        <f>LAGUNETICA!AH16</f>
        <v>819</v>
      </c>
      <c r="I4" s="43">
        <f>SANANTONIO!AH16</f>
        <v>0</v>
      </c>
      <c r="J4" s="43">
        <f t="shared" si="0"/>
        <v>8043</v>
      </c>
    </row>
    <row r="5" spans="1:10" x14ac:dyDescent="0.25">
      <c r="A5" s="46" t="s">
        <v>27</v>
      </c>
      <c r="B5" s="43">
        <f>AUTOMERCADO!AH17</f>
        <v>21939.759999999998</v>
      </c>
      <c r="C5" s="43">
        <f>MODELO!AH17</f>
        <v>10185.92</v>
      </c>
      <c r="D5" s="43">
        <f>EXQUISITECES!AH17</f>
        <v>2401.92</v>
      </c>
      <c r="E5" s="43">
        <f>HOYADA!AH17</f>
        <v>3536.16</v>
      </c>
      <c r="F5" s="43">
        <f>FARMASTOP!AH17</f>
        <v>494.84</v>
      </c>
      <c r="G5" s="43">
        <f>BOCAS!AH17</f>
        <v>1606.84</v>
      </c>
      <c r="H5" s="43">
        <f>LAGUNETICA!AH17</f>
        <v>4553.6399999999994</v>
      </c>
      <c r="I5" s="43">
        <f>SANANTONIO!AH17</f>
        <v>0</v>
      </c>
      <c r="J5" s="43">
        <f t="shared" si="0"/>
        <v>44719.079999999987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3946</v>
      </c>
      <c r="C10" s="43">
        <f>MODELO!AH22</f>
        <v>1832</v>
      </c>
      <c r="D10" s="43">
        <f>EXQUISITECES!AH22</f>
        <v>432</v>
      </c>
      <c r="E10" s="43">
        <f>HOYADA!AH22</f>
        <v>636</v>
      </c>
      <c r="F10" s="43">
        <f>FARMASTOP!AH22</f>
        <v>89</v>
      </c>
      <c r="G10" s="43">
        <f>BOCAS!AH22</f>
        <v>289</v>
      </c>
      <c r="H10" s="43">
        <f>LAGUNETICA!AH22</f>
        <v>819</v>
      </c>
      <c r="I10" s="43">
        <f>SANANTONIO!AH22</f>
        <v>0</v>
      </c>
      <c r="J10" s="43">
        <f t="shared" si="0"/>
        <v>8043</v>
      </c>
    </row>
    <row r="11" spans="1:10" x14ac:dyDescent="0.25">
      <c r="A11" s="48" t="s">
        <v>26</v>
      </c>
      <c r="B11" s="43">
        <f>AUTOMERCADO!AH23</f>
        <v>21939.759999999998</v>
      </c>
      <c r="C11" s="43">
        <f>MODELO!AH23</f>
        <v>10185.92</v>
      </c>
      <c r="D11" s="43">
        <f>EXQUISITECES!AH23</f>
        <v>2401.92</v>
      </c>
      <c r="E11" s="43">
        <f>HOYADA!AH23</f>
        <v>3536.16</v>
      </c>
      <c r="F11" s="43">
        <f>FARMASTOP!AH23</f>
        <v>494.84</v>
      </c>
      <c r="G11" s="43">
        <f>BOCAS!AH23</f>
        <v>1606.84</v>
      </c>
      <c r="H11" s="43">
        <f>LAGUNETICA!AH23</f>
        <v>4553.6399999999994</v>
      </c>
      <c r="I11" s="43">
        <f>SANANTONIO!AH23</f>
        <v>0</v>
      </c>
      <c r="J11" s="43">
        <f t="shared" si="0"/>
        <v>44719.079999999987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58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58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58</v>
      </c>
    </row>
    <row r="20" spans="1:10" x14ac:dyDescent="0.25">
      <c r="A20" s="46" t="s">
        <v>34</v>
      </c>
      <c r="B20" s="43">
        <f>AUTOMERCADO!AH32</f>
        <v>70</v>
      </c>
      <c r="C20" s="43">
        <f>MODELO!AH32</f>
        <v>14.74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11</v>
      </c>
      <c r="H20" s="43">
        <f>LAGUNETICA!AH32</f>
        <v>0</v>
      </c>
      <c r="I20" s="43">
        <f>SANANTONIO!AH32</f>
        <v>0</v>
      </c>
      <c r="J20" s="43">
        <f t="shared" si="0"/>
        <v>95.74</v>
      </c>
    </row>
    <row r="21" spans="1:10" x14ac:dyDescent="0.25">
      <c r="A21" s="46" t="s">
        <v>35</v>
      </c>
      <c r="B21" s="43">
        <f>AUTOMERCADO!AH33</f>
        <v>389.2</v>
      </c>
      <c r="C21" s="43">
        <f>MODELO!AH33</f>
        <v>81.954399999999993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61.16</v>
      </c>
      <c r="H21" s="43">
        <f>LAGUNETICA!AH33</f>
        <v>0</v>
      </c>
      <c r="I21" s="43">
        <f>SANANTONIO!AH33</f>
        <v>0</v>
      </c>
      <c r="J21" s="43">
        <f t="shared" si="0"/>
        <v>532.31439999999998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70</v>
      </c>
      <c r="C26" s="43">
        <f>MODELO!AH38</f>
        <v>14.74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11</v>
      </c>
      <c r="H26" s="43">
        <f>LAGUNETICA!AH38</f>
        <v>0</v>
      </c>
      <c r="I26" s="43">
        <f>SANANTONIO!AH38</f>
        <v>0</v>
      </c>
      <c r="J26" s="43">
        <f t="shared" si="0"/>
        <v>95.74</v>
      </c>
    </row>
    <row r="27" spans="1:10" x14ac:dyDescent="0.25">
      <c r="A27" s="48" t="s">
        <v>42</v>
      </c>
      <c r="B27" s="43">
        <f>AUTOMERCADO!AH39</f>
        <v>389.2</v>
      </c>
      <c r="C27" s="43">
        <f>MODELO!AH39</f>
        <v>81.954399999999993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61.16</v>
      </c>
      <c r="H27" s="43">
        <f>LAGUNETICA!AH39</f>
        <v>0</v>
      </c>
      <c r="I27" s="43">
        <f>SANANTONIO!AH39</f>
        <v>0</v>
      </c>
      <c r="J27" s="43">
        <f t="shared" si="0"/>
        <v>532.31439999999998</v>
      </c>
    </row>
    <row r="28" spans="1:10" x14ac:dyDescent="0.25">
      <c r="A28" s="46" t="s">
        <v>43</v>
      </c>
      <c r="B28" s="43">
        <f>AUTOMERCADO!AH40</f>
        <v>141.41</v>
      </c>
      <c r="C28" s="43">
        <f>MODELO!AH40</f>
        <v>9</v>
      </c>
      <c r="D28" s="43">
        <f>EXQUISITECES!AH40</f>
        <v>16.899999999999999</v>
      </c>
      <c r="E28" s="43">
        <f>HOYADA!AH40</f>
        <v>49.35</v>
      </c>
      <c r="F28" s="43">
        <f>FARMASTOP!AH40</f>
        <v>0</v>
      </c>
      <c r="G28" s="43">
        <f>BOCAS!AH40</f>
        <v>20.92</v>
      </c>
      <c r="H28" s="43">
        <f>LAGUNETICA!AH40</f>
        <v>0</v>
      </c>
      <c r="I28" s="43">
        <f>SANANTONIO!AH40</f>
        <v>0</v>
      </c>
      <c r="J28" s="43">
        <f t="shared" si="0"/>
        <v>237.57999999999998</v>
      </c>
    </row>
    <row r="29" spans="1:10" x14ac:dyDescent="0.25">
      <c r="A29" s="46" t="s">
        <v>44</v>
      </c>
      <c r="B29" s="43">
        <f>AUTOMERCADO!AH41</f>
        <v>786.2396</v>
      </c>
      <c r="C29" s="43">
        <f>MODELO!AH41</f>
        <v>50.04</v>
      </c>
      <c r="D29" s="43">
        <f>EXQUISITECES!AH41</f>
        <v>93.963999999999984</v>
      </c>
      <c r="E29" s="43">
        <f>HOYADA!AH41</f>
        <v>274.38599999999997</v>
      </c>
      <c r="F29" s="43">
        <f>FARMASTOP!AH41</f>
        <v>0</v>
      </c>
      <c r="G29" s="43">
        <f>BOCAS!AH41</f>
        <v>116.3152</v>
      </c>
      <c r="H29" s="43">
        <f>LAGUNETICA!AH41</f>
        <v>0</v>
      </c>
      <c r="I29" s="43">
        <f>SANANTONIO!AH41</f>
        <v>0</v>
      </c>
      <c r="J29" s="43">
        <f t="shared" si="0"/>
        <v>1320.9447999999998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141.41</v>
      </c>
      <c r="C34" s="43">
        <f>MODELO!AH46</f>
        <v>9</v>
      </c>
      <c r="D34" s="43">
        <f>EXQUISITECES!AH46</f>
        <v>16.899999999999999</v>
      </c>
      <c r="E34" s="43">
        <f>HOYADA!AH46</f>
        <v>49.35</v>
      </c>
      <c r="F34" s="43">
        <f>FARMASTOP!AH46</f>
        <v>0</v>
      </c>
      <c r="G34" s="43">
        <f>BOCAS!AH46</f>
        <v>20.92</v>
      </c>
      <c r="H34" s="43">
        <f>LAGUNETICA!AH46</f>
        <v>0</v>
      </c>
      <c r="I34" s="43">
        <f>SANANTONIO!AH46</f>
        <v>0</v>
      </c>
      <c r="J34" s="43">
        <f t="shared" si="0"/>
        <v>237.57999999999998</v>
      </c>
    </row>
    <row r="35" spans="1:10" x14ac:dyDescent="0.25">
      <c r="A35" s="48" t="s">
        <v>48</v>
      </c>
      <c r="B35" s="43">
        <f>AUTOMERCADO!AH47</f>
        <v>786.2396</v>
      </c>
      <c r="C35" s="43">
        <f>MODELO!AH47</f>
        <v>50.04</v>
      </c>
      <c r="D35" s="43">
        <f>EXQUISITECES!AH47</f>
        <v>93.963999999999984</v>
      </c>
      <c r="E35" s="43">
        <f>HOYADA!AH47</f>
        <v>274.38599999999997</v>
      </c>
      <c r="F35" s="43">
        <f>FARMASTOP!AH47</f>
        <v>0</v>
      </c>
      <c r="G35" s="43">
        <f>BOCAS!AH47</f>
        <v>116.3152</v>
      </c>
      <c r="H35" s="43">
        <f>LAGUNETICA!AH47</f>
        <v>0</v>
      </c>
      <c r="I35" s="43">
        <f>SANANTONIO!AH47</f>
        <v>0</v>
      </c>
      <c r="J35" s="43">
        <f t="shared" si="0"/>
        <v>1320.9447999999998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19178.430000000004</v>
      </c>
      <c r="C37" s="43">
        <f>MODELO!AH49</f>
        <v>8584.73</v>
      </c>
      <c r="D37" s="43">
        <f>EXQUISITECES!AH49</f>
        <v>2630.1600000000003</v>
      </c>
      <c r="E37" s="43">
        <f>HOYADA!AH49</f>
        <v>3828.04</v>
      </c>
      <c r="F37" s="43">
        <f>FARMASTOP!AH49</f>
        <v>987.79</v>
      </c>
      <c r="G37" s="43">
        <f>BOCAS!AH49</f>
        <v>678.84999999999991</v>
      </c>
      <c r="H37" s="43">
        <f>LAGUNETICA!AH49</f>
        <v>2811.8399999999997</v>
      </c>
      <c r="I37" s="43">
        <f>SANANTONIO!AH49</f>
        <v>0</v>
      </c>
      <c r="J37" s="43">
        <f t="shared" si="0"/>
        <v>38699.839999999997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2643.24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2672.54</v>
      </c>
      <c r="I40" s="43">
        <f>SANANTONIO!AH52</f>
        <v>0</v>
      </c>
      <c r="J40" s="43">
        <f t="shared" si="0"/>
        <v>5315.78</v>
      </c>
    </row>
    <row r="41" spans="1:10" x14ac:dyDescent="0.25">
      <c r="A41" s="74" t="s">
        <v>18</v>
      </c>
      <c r="B41" s="43">
        <f>AUTOMERCADO!AH53</f>
        <v>2607.4699999999998</v>
      </c>
      <c r="C41" s="43">
        <f>MODELO!AH53</f>
        <v>1692.8500000000001</v>
      </c>
      <c r="D41" s="43">
        <f>EXQUISITECES!AH53</f>
        <v>355.3</v>
      </c>
      <c r="E41" s="43">
        <f>HOYADA!AH53</f>
        <v>1490.48</v>
      </c>
      <c r="F41" s="43">
        <f>FARMASTOP!AH53</f>
        <v>53.54</v>
      </c>
      <c r="G41" s="43">
        <f>BOCAS!AH53</f>
        <v>30.46</v>
      </c>
      <c r="H41" s="43">
        <f>LAGUNETICA!AH53</f>
        <v>644.94999999999993</v>
      </c>
      <c r="I41" s="43">
        <f>SANANTONIO!AH53</f>
        <v>0</v>
      </c>
      <c r="J41" s="43">
        <f t="shared" si="0"/>
        <v>6875.05</v>
      </c>
    </row>
    <row r="42" spans="1:10" x14ac:dyDescent="0.25">
      <c r="A42" s="74" t="s">
        <v>114</v>
      </c>
      <c r="B42" s="43">
        <f>AUTOMERCADO!AH54</f>
        <v>68.52</v>
      </c>
      <c r="C42" s="43">
        <f>MODELO!AH54</f>
        <v>128.61000000000001</v>
      </c>
      <c r="D42" s="43">
        <f>EXQUISITECES!AH54</f>
        <v>0</v>
      </c>
      <c r="E42" s="43">
        <f>HOYADA!AH54</f>
        <v>0</v>
      </c>
      <c r="F42" s="43">
        <f>FARMASTOP!AH54</f>
        <v>9.56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206.69</v>
      </c>
    </row>
    <row r="43" spans="1:10" x14ac:dyDescent="0.25">
      <c r="A43" s="74" t="s">
        <v>52</v>
      </c>
      <c r="B43" s="43">
        <f>AUTOMERCADO!AH55</f>
        <v>320.89999999999998</v>
      </c>
      <c r="C43" s="43">
        <f>MODELO!AH55</f>
        <v>206.78</v>
      </c>
      <c r="D43" s="43">
        <f>EXQUISITECES!AH55</f>
        <v>132</v>
      </c>
      <c r="E43" s="43">
        <f>HOYADA!AH55</f>
        <v>73.83</v>
      </c>
      <c r="F43" s="43">
        <f>FARMASTOP!AH55</f>
        <v>22.63</v>
      </c>
      <c r="G43" s="43">
        <f>BOCAS!AH55</f>
        <v>0</v>
      </c>
      <c r="H43" s="43">
        <f>LAGUNETICA!AH55</f>
        <v>30.08</v>
      </c>
      <c r="I43" s="43">
        <f>SANANTONIO!AH55</f>
        <v>0</v>
      </c>
      <c r="J43" s="43">
        <f t="shared" si="0"/>
        <v>786.22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47.04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47.04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119.01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119.01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46047.5196</v>
      </c>
      <c r="C52" s="75">
        <f>MODELO!AH64</f>
        <v>25687.674399999996</v>
      </c>
      <c r="D52" s="75">
        <f>EXQUISITECES!AH64</f>
        <v>5778.8440000000001</v>
      </c>
      <c r="E52" s="75">
        <f>HOYADA!AH64</f>
        <v>10413.895999999999</v>
      </c>
      <c r="F52" s="75">
        <f>FARMASTOP!AH64</f>
        <v>1651.3600000000001</v>
      </c>
      <c r="G52" s="75">
        <f>BOCAS!AH64</f>
        <v>2493.6251999999999</v>
      </c>
      <c r="H52" s="75">
        <f>LAGUNETICA!AH64</f>
        <v>11783.05</v>
      </c>
      <c r="I52" s="75">
        <f>SANANTONIO!AH64</f>
        <v>0</v>
      </c>
      <c r="J52" s="75">
        <f t="shared" si="0"/>
        <v>103855.96919999998</v>
      </c>
    </row>
    <row r="53" spans="1:10" x14ac:dyDescent="0.25">
      <c r="A53" s="56" t="s">
        <v>3</v>
      </c>
      <c r="B53" s="43">
        <f>B2</f>
        <v>46185.32</v>
      </c>
      <c r="C53" s="43">
        <f t="shared" ref="C53:I53" si="1">C2</f>
        <v>25637.680000000004</v>
      </c>
      <c r="D53" s="43">
        <f t="shared" si="1"/>
        <v>5716.72</v>
      </c>
      <c r="E53" s="43">
        <f t="shared" si="1"/>
        <v>10406.76</v>
      </c>
      <c r="F53" s="43">
        <f t="shared" si="1"/>
        <v>1647.98</v>
      </c>
      <c r="G53" s="43">
        <f t="shared" si="1"/>
        <v>2416.73</v>
      </c>
      <c r="H53" s="43">
        <f t="shared" si="1"/>
        <v>11751.04</v>
      </c>
      <c r="I53" s="43">
        <f t="shared" si="1"/>
        <v>0</v>
      </c>
      <c r="J53" s="43">
        <f>J2</f>
        <v>103762.22999999998</v>
      </c>
    </row>
    <row r="54" spans="1:10" x14ac:dyDescent="0.25">
      <c r="A54" s="58" t="s">
        <v>95</v>
      </c>
      <c r="B54" s="43">
        <f>+B52-B53</f>
        <v>-137.80040000000008</v>
      </c>
      <c r="C54" s="43">
        <f t="shared" ref="C54:I54" si="2">+C52-C53</f>
        <v>49.994399999992311</v>
      </c>
      <c r="D54" s="43">
        <f t="shared" si="2"/>
        <v>62.123999999999796</v>
      </c>
      <c r="E54" s="43">
        <f t="shared" si="2"/>
        <v>7.135999999998603</v>
      </c>
      <c r="F54" s="43">
        <f t="shared" si="2"/>
        <v>3.3800000000001091</v>
      </c>
      <c r="G54" s="43">
        <f t="shared" si="2"/>
        <v>76.895199999999932</v>
      </c>
      <c r="H54" s="43">
        <f t="shared" si="2"/>
        <v>32.009999999998399</v>
      </c>
      <c r="I54" s="43">
        <f t="shared" si="2"/>
        <v>0</v>
      </c>
      <c r="J54" s="43">
        <f>+J52-J53</f>
        <v>93.739199999996345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D29" activePane="bottomRight" state="frozen"/>
      <selection pane="topRight" activeCell="B1" sqref="B1"/>
      <selection pane="bottomLeft" activeCell="A5" sqref="A5"/>
      <selection pane="bottomRight" activeCell="I40" sqref="I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76</v>
      </c>
      <c r="L11" s="5" t="s">
        <v>80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5006.01</v>
      </c>
      <c r="C12" s="26">
        <v>3793.53</v>
      </c>
      <c r="D12" s="26">
        <v>2945.26</v>
      </c>
      <c r="E12" s="26">
        <v>7294.76</v>
      </c>
      <c r="F12" s="26">
        <v>5619.63</v>
      </c>
      <c r="G12" s="26">
        <v>4744.43</v>
      </c>
      <c r="H12" s="26">
        <v>7063.28</v>
      </c>
      <c r="I12" s="26">
        <v>6216.47</v>
      </c>
      <c r="J12" s="26">
        <v>2123.4</v>
      </c>
      <c r="K12" s="26">
        <v>434.52</v>
      </c>
      <c r="L12" s="26">
        <v>944.03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46185.32</v>
      </c>
      <c r="AI12" s="26">
        <v>45531.97</v>
      </c>
      <c r="AJ12" s="69">
        <f>+AI12-AH12</f>
        <v>-653.34999999999854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111.5</v>
      </c>
      <c r="E15" s="23"/>
      <c r="F15" s="23">
        <v>107</v>
      </c>
      <c r="G15" s="23">
        <v>232</v>
      </c>
      <c r="H15" s="23">
        <v>23</v>
      </c>
      <c r="I15" s="23">
        <v>36</v>
      </c>
      <c r="J15" s="23"/>
      <c r="K15" s="23">
        <v>11</v>
      </c>
      <c r="L15" s="23">
        <v>236.5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757</v>
      </c>
    </row>
    <row r="16" spans="1:36" s="32" customFormat="1" x14ac:dyDescent="0.25">
      <c r="A16" s="30" t="s">
        <v>20</v>
      </c>
      <c r="B16" s="31">
        <v>216</v>
      </c>
      <c r="C16" s="31">
        <v>226</v>
      </c>
      <c r="D16" s="31">
        <v>182</v>
      </c>
      <c r="E16" s="31">
        <v>896</v>
      </c>
      <c r="F16" s="31">
        <v>520</v>
      </c>
      <c r="G16" s="31">
        <v>280</v>
      </c>
      <c r="H16" s="31">
        <v>820</v>
      </c>
      <c r="I16" s="31">
        <v>553</v>
      </c>
      <c r="J16" s="31">
        <v>230</v>
      </c>
      <c r="K16" s="31"/>
      <c r="L16" s="31">
        <v>23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3946</v>
      </c>
      <c r="AJ16" s="70"/>
    </row>
    <row r="17" spans="1:36" s="47" customFormat="1" x14ac:dyDescent="0.25">
      <c r="A17" s="46" t="s">
        <v>27</v>
      </c>
      <c r="B17" s="22">
        <f>B16*$B$8</f>
        <v>1200.9599999999998</v>
      </c>
      <c r="C17" s="22">
        <f>C16*$B$8</f>
        <v>1256.56</v>
      </c>
      <c r="D17" s="22">
        <f t="shared" ref="D17:L17" si="2">D16*$B$8</f>
        <v>1011.92</v>
      </c>
      <c r="E17" s="22">
        <f t="shared" si="2"/>
        <v>4981.7599999999993</v>
      </c>
      <c r="F17" s="22">
        <f t="shared" si="2"/>
        <v>2891.2</v>
      </c>
      <c r="G17" s="22">
        <f t="shared" si="2"/>
        <v>1556.8</v>
      </c>
      <c r="H17" s="22">
        <f t="shared" si="2"/>
        <v>4559.2</v>
      </c>
      <c r="I17" s="22">
        <f t="shared" si="2"/>
        <v>3074.68</v>
      </c>
      <c r="J17" s="22">
        <f t="shared" si="2"/>
        <v>1278.8</v>
      </c>
      <c r="K17" s="22">
        <f t="shared" si="2"/>
        <v>0</v>
      </c>
      <c r="L17" s="22">
        <f t="shared" si="2"/>
        <v>127.88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21939.759999999998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216</v>
      </c>
      <c r="C22" s="20">
        <f t="shared" ref="C22:L22" si="11">+C16+C18+C20</f>
        <v>226</v>
      </c>
      <c r="D22" s="20">
        <f t="shared" si="11"/>
        <v>182</v>
      </c>
      <c r="E22" s="20">
        <f t="shared" si="11"/>
        <v>896</v>
      </c>
      <c r="F22" s="20">
        <f t="shared" si="11"/>
        <v>520</v>
      </c>
      <c r="G22" s="20">
        <f t="shared" si="11"/>
        <v>280</v>
      </c>
      <c r="H22" s="20">
        <f t="shared" si="11"/>
        <v>820</v>
      </c>
      <c r="I22" s="20">
        <f t="shared" si="11"/>
        <v>553</v>
      </c>
      <c r="J22" s="20">
        <f t="shared" si="11"/>
        <v>230</v>
      </c>
      <c r="K22" s="20">
        <f t="shared" si="11"/>
        <v>0</v>
      </c>
      <c r="L22" s="20">
        <f t="shared" si="11"/>
        <v>23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3946</v>
      </c>
    </row>
    <row r="23" spans="1:36" s="47" customFormat="1" x14ac:dyDescent="0.25">
      <c r="A23" s="48" t="s">
        <v>26</v>
      </c>
      <c r="B23" s="19">
        <f>+B17+B19+B21</f>
        <v>1200.9599999999998</v>
      </c>
      <c r="C23" s="19">
        <f t="shared" ref="C23:L23" si="14">+C17+C19+C21</f>
        <v>1256.56</v>
      </c>
      <c r="D23" s="19">
        <f t="shared" si="14"/>
        <v>1011.92</v>
      </c>
      <c r="E23" s="19">
        <f t="shared" si="14"/>
        <v>4981.7599999999993</v>
      </c>
      <c r="F23" s="19">
        <f t="shared" si="14"/>
        <v>2891.2</v>
      </c>
      <c r="G23" s="19">
        <f t="shared" si="14"/>
        <v>1556.8</v>
      </c>
      <c r="H23" s="19">
        <f t="shared" si="14"/>
        <v>4559.2</v>
      </c>
      <c r="I23" s="19">
        <f t="shared" si="14"/>
        <v>3074.68</v>
      </c>
      <c r="J23" s="19">
        <f t="shared" si="14"/>
        <v>1278.8</v>
      </c>
      <c r="K23" s="19">
        <f t="shared" si="14"/>
        <v>0</v>
      </c>
      <c r="L23" s="19">
        <f t="shared" si="14"/>
        <v>127.88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21939.759999999998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45</v>
      </c>
      <c r="D32" s="36">
        <v>25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70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250.2</v>
      </c>
      <c r="D33" s="22">
        <f t="shared" si="30"/>
        <v>139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389.2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45</v>
      </c>
      <c r="D38" s="20">
        <f t="shared" si="39"/>
        <v>25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70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250.2</v>
      </c>
      <c r="D39" s="19">
        <f t="shared" si="42"/>
        <v>139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389.2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24.24</v>
      </c>
      <c r="I40" s="36">
        <v>110.26</v>
      </c>
      <c r="J40" s="36"/>
      <c r="K40" s="36"/>
      <c r="L40" s="36">
        <v>6.91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141.41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134.77439999999999</v>
      </c>
      <c r="I41" s="22">
        <f t="shared" si="45"/>
        <v>613.04560000000004</v>
      </c>
      <c r="J41" s="22">
        <f t="shared" si="45"/>
        <v>0</v>
      </c>
      <c r="K41" s="22">
        <f t="shared" si="45"/>
        <v>0</v>
      </c>
      <c r="L41" s="22">
        <f t="shared" si="45"/>
        <v>38.419599999999996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786.2396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24.24</v>
      </c>
      <c r="I46" s="20">
        <f t="shared" si="54"/>
        <v>110.26</v>
      </c>
      <c r="J46" s="20">
        <f t="shared" si="54"/>
        <v>0</v>
      </c>
      <c r="K46" s="20">
        <f t="shared" si="54"/>
        <v>0</v>
      </c>
      <c r="L46" s="20">
        <f t="shared" si="54"/>
        <v>6.91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141.41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134.77439999999999</v>
      </c>
      <c r="I47" s="19">
        <f t="shared" si="57"/>
        <v>613.04560000000004</v>
      </c>
      <c r="J47" s="19">
        <f t="shared" si="57"/>
        <v>0</v>
      </c>
      <c r="K47" s="19">
        <f t="shared" si="57"/>
        <v>0</v>
      </c>
      <c r="L47" s="19">
        <f t="shared" si="57"/>
        <v>38.419599999999996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786.2396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3443.26</v>
      </c>
      <c r="C49" s="44">
        <v>1966.95</v>
      </c>
      <c r="D49" s="44">
        <v>1547.77</v>
      </c>
      <c r="E49" s="44">
        <v>2040.11</v>
      </c>
      <c r="F49" s="44">
        <v>2014.77</v>
      </c>
      <c r="G49" s="44">
        <v>2220.25</v>
      </c>
      <c r="H49" s="44">
        <v>1988.89</v>
      </c>
      <c r="I49" s="44">
        <v>2215.81</v>
      </c>
      <c r="J49" s="44">
        <v>847.95</v>
      </c>
      <c r="K49" s="44">
        <v>423.79</v>
      </c>
      <c r="L49" s="44">
        <v>468.88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19178.430000000004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314.7</v>
      </c>
      <c r="C53" s="44">
        <v>322.77999999999997</v>
      </c>
      <c r="D53" s="44">
        <v>130.28</v>
      </c>
      <c r="E53" s="44">
        <v>292.77999999999997</v>
      </c>
      <c r="F53" s="44">
        <v>522.07000000000005</v>
      </c>
      <c r="G53" s="44">
        <v>738.18</v>
      </c>
      <c r="H53" s="44">
        <v>210.33</v>
      </c>
      <c r="I53" s="44"/>
      <c r="J53" s="44"/>
      <c r="K53" s="44"/>
      <c r="L53" s="44">
        <v>76.349999999999994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2607.4699999999998</v>
      </c>
    </row>
    <row r="54" spans="1:34" x14ac:dyDescent="0.25">
      <c r="A54" s="17" t="s">
        <v>114</v>
      </c>
      <c r="B54" s="44"/>
      <c r="C54" s="44"/>
      <c r="D54" s="44">
        <v>7.88</v>
      </c>
      <c r="E54" s="44"/>
      <c r="F54" s="44"/>
      <c r="G54" s="44"/>
      <c r="H54" s="44">
        <v>60.64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68.52</v>
      </c>
    </row>
    <row r="55" spans="1:34" x14ac:dyDescent="0.25">
      <c r="A55" s="17" t="s">
        <v>52</v>
      </c>
      <c r="B55" s="44">
        <v>100.59</v>
      </c>
      <c r="C55" s="44"/>
      <c r="D55" s="44"/>
      <c r="E55" s="44">
        <v>63.67</v>
      </c>
      <c r="F55" s="44">
        <v>86.39</v>
      </c>
      <c r="G55" s="44"/>
      <c r="H55" s="44">
        <v>70.25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320.89999999999998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5059.51</v>
      </c>
      <c r="C64" s="53">
        <f t="shared" ref="C64:AG64" si="61">+C15+C23+C31+C39+C47+C48+C49+C50+C51+C52+C53+C54+C55+C56+C57+C58+C59+C60+C61+C62+C63</f>
        <v>3796.49</v>
      </c>
      <c r="D64" s="53">
        <f t="shared" si="61"/>
        <v>2948.3500000000004</v>
      </c>
      <c r="E64" s="53">
        <f t="shared" si="61"/>
        <v>7378.3199999999988</v>
      </c>
      <c r="F64" s="53">
        <f t="shared" si="61"/>
        <v>5621.4299999999994</v>
      </c>
      <c r="G64" s="53">
        <f t="shared" si="61"/>
        <v>4747.2300000000005</v>
      </c>
      <c r="H64" s="53">
        <f t="shared" si="61"/>
        <v>7047.0844000000006</v>
      </c>
      <c r="I64" s="53">
        <f t="shared" si="61"/>
        <v>5939.5355999999992</v>
      </c>
      <c r="J64" s="53">
        <f t="shared" si="61"/>
        <v>2126.75</v>
      </c>
      <c r="K64" s="53">
        <f t="shared" si="61"/>
        <v>434.79</v>
      </c>
      <c r="L64" s="53">
        <f t="shared" si="61"/>
        <v>948.02959999999996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46047.5196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1 N</v>
      </c>
      <c r="F66" s="55" t="str">
        <f t="shared" si="62"/>
        <v>CAJA 2 N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5 N</v>
      </c>
      <c r="J66" s="55" t="str">
        <f t="shared" si="62"/>
        <v>CAJA 6 N</v>
      </c>
      <c r="K66" s="55" t="str">
        <f t="shared" si="62"/>
        <v>CAJA 12 N</v>
      </c>
      <c r="L66" s="55" t="str">
        <f t="shared" si="62"/>
        <v>CAJA 14 N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5006.01</v>
      </c>
      <c r="C67" s="57">
        <f t="shared" ref="C67:L67" si="63">C12</f>
        <v>3793.53</v>
      </c>
      <c r="D67" s="57">
        <f t="shared" si="63"/>
        <v>2945.26</v>
      </c>
      <c r="E67" s="57">
        <f t="shared" si="63"/>
        <v>7294.76</v>
      </c>
      <c r="F67" s="57">
        <f t="shared" si="63"/>
        <v>5619.63</v>
      </c>
      <c r="G67" s="57">
        <f t="shared" si="63"/>
        <v>4744.43</v>
      </c>
      <c r="H67" s="57">
        <f t="shared" si="63"/>
        <v>7063.28</v>
      </c>
      <c r="I67" s="57">
        <f t="shared" si="63"/>
        <v>6216.47</v>
      </c>
      <c r="J67" s="57">
        <f t="shared" si="63"/>
        <v>2123.4</v>
      </c>
      <c r="K67" s="57">
        <f t="shared" si="63"/>
        <v>434.52</v>
      </c>
      <c r="L67" s="57">
        <f t="shared" si="63"/>
        <v>944.03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46185.32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5006.01</v>
      </c>
      <c r="C69" s="59">
        <f t="shared" ref="C69:L69" si="67">+C67+C68</f>
        <v>3793.53</v>
      </c>
      <c r="D69" s="59">
        <f t="shared" si="67"/>
        <v>2945.26</v>
      </c>
      <c r="E69" s="59">
        <f t="shared" si="67"/>
        <v>7294.76</v>
      </c>
      <c r="F69" s="59">
        <f t="shared" si="67"/>
        <v>5619.63</v>
      </c>
      <c r="G69" s="59">
        <f t="shared" si="67"/>
        <v>4744.43</v>
      </c>
      <c r="H69" s="59">
        <f t="shared" si="67"/>
        <v>7063.28</v>
      </c>
      <c r="I69" s="59">
        <f t="shared" si="67"/>
        <v>6216.47</v>
      </c>
      <c r="J69" s="59">
        <f t="shared" si="67"/>
        <v>2123.4</v>
      </c>
      <c r="K69" s="59">
        <f t="shared" si="67"/>
        <v>434.52</v>
      </c>
      <c r="L69" s="59">
        <f t="shared" si="67"/>
        <v>944.03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46185.32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53.5</v>
      </c>
      <c r="C70" s="57">
        <f t="shared" si="69"/>
        <v>2.9599999999995816</v>
      </c>
      <c r="D70" s="57">
        <f t="shared" si="69"/>
        <v>3.0900000000001455</v>
      </c>
      <c r="E70" s="57">
        <f t="shared" si="69"/>
        <v>83.559999999998581</v>
      </c>
      <c r="F70" s="57">
        <f t="shared" si="69"/>
        <v>1.7999999999992724</v>
      </c>
      <c r="G70" s="57">
        <f t="shared" si="69"/>
        <v>2.8000000000001819</v>
      </c>
      <c r="H70" s="57">
        <f t="shared" si="69"/>
        <v>-16.195599999999104</v>
      </c>
      <c r="I70" s="57">
        <f t="shared" si="69"/>
        <v>-276.93440000000101</v>
      </c>
      <c r="J70" s="57">
        <f t="shared" si="69"/>
        <v>3.3499999999999091</v>
      </c>
      <c r="K70" s="57">
        <f t="shared" si="69"/>
        <v>0.27000000000003865</v>
      </c>
      <c r="L70" s="57">
        <f t="shared" si="69"/>
        <v>3.9995999999999867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-137.80040000000241</v>
      </c>
    </row>
    <row r="71" spans="1:34" ht="101.25" customHeight="1" x14ac:dyDescent="0.25">
      <c r="A71" s="77" t="s">
        <v>96</v>
      </c>
      <c r="B71" s="14" t="s">
        <v>134</v>
      </c>
      <c r="C71" s="14" t="s">
        <v>136</v>
      </c>
      <c r="D71" s="14"/>
      <c r="E71" s="14" t="s">
        <v>137</v>
      </c>
      <c r="F71" s="14"/>
      <c r="G71" s="14"/>
      <c r="H71" s="14" t="s">
        <v>138</v>
      </c>
      <c r="I71" s="14" t="s">
        <v>139</v>
      </c>
      <c r="J71" s="14" t="s">
        <v>140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H46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1738.76</v>
      </c>
      <c r="C12" s="26">
        <v>2490.88</v>
      </c>
      <c r="D12" s="26">
        <v>4.84</v>
      </c>
      <c r="E12" s="26">
        <v>530.96</v>
      </c>
      <c r="F12" s="26">
        <v>999.01</v>
      </c>
      <c r="G12" s="26">
        <v>866.42</v>
      </c>
      <c r="H12" s="26">
        <v>2862.06</v>
      </c>
      <c r="I12" s="26">
        <v>3476.62</v>
      </c>
      <c r="J12" s="26">
        <v>4011.49</v>
      </c>
      <c r="K12" s="26">
        <v>3354.76</v>
      </c>
      <c r="L12" s="26">
        <v>1612.24</v>
      </c>
      <c r="M12" s="26">
        <v>2094.85</v>
      </c>
      <c r="N12" s="26">
        <v>1594.79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25637.680000000004</v>
      </c>
      <c r="AI12" s="26">
        <v>25358.2</v>
      </c>
      <c r="AJ12" s="69">
        <f>+AI12-AH12</f>
        <v>-279.4800000000032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58.5</v>
      </c>
      <c r="C15" s="23">
        <v>59.5</v>
      </c>
      <c r="D15" s="23">
        <v>5</v>
      </c>
      <c r="E15" s="23">
        <v>33</v>
      </c>
      <c r="F15" s="23">
        <v>105</v>
      </c>
      <c r="G15" s="23">
        <v>36.5</v>
      </c>
      <c r="H15" s="23">
        <v>57.5</v>
      </c>
      <c r="I15" s="23">
        <v>395</v>
      </c>
      <c r="J15" s="23">
        <v>323.5</v>
      </c>
      <c r="K15" s="23">
        <v>347</v>
      </c>
      <c r="L15" s="23">
        <v>328</v>
      </c>
      <c r="M15" s="23">
        <v>78.5</v>
      </c>
      <c r="N15" s="23">
        <v>62.5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1889.5</v>
      </c>
    </row>
    <row r="16" spans="1:36" s="32" customFormat="1" x14ac:dyDescent="0.25">
      <c r="A16" s="30" t="s">
        <v>20</v>
      </c>
      <c r="B16" s="31">
        <v>92</v>
      </c>
      <c r="C16" s="31">
        <v>162</v>
      </c>
      <c r="D16" s="31">
        <v>0</v>
      </c>
      <c r="E16" s="31">
        <v>29</v>
      </c>
      <c r="F16" s="31">
        <v>23</v>
      </c>
      <c r="G16" s="31">
        <v>36</v>
      </c>
      <c r="H16" s="31">
        <v>286</v>
      </c>
      <c r="I16" s="31">
        <v>334</v>
      </c>
      <c r="J16" s="31">
        <v>355</v>
      </c>
      <c r="K16" s="31">
        <v>187</v>
      </c>
      <c r="L16" s="31"/>
      <c r="M16" s="31">
        <v>218</v>
      </c>
      <c r="N16" s="31">
        <v>110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1832</v>
      </c>
      <c r="AJ16" s="70"/>
    </row>
    <row r="17" spans="1:36" s="47" customFormat="1" x14ac:dyDescent="0.25">
      <c r="A17" s="46" t="s">
        <v>27</v>
      </c>
      <c r="B17" s="22">
        <f>B16*$B$8</f>
        <v>511.52</v>
      </c>
      <c r="C17" s="22">
        <f>C16*$B$8</f>
        <v>900.71999999999991</v>
      </c>
      <c r="D17" s="22">
        <f t="shared" ref="D17:AG17" si="2">D16*$B$8</f>
        <v>0</v>
      </c>
      <c r="E17" s="22">
        <f t="shared" si="2"/>
        <v>161.23999999999998</v>
      </c>
      <c r="F17" s="22">
        <f t="shared" si="2"/>
        <v>127.88</v>
      </c>
      <c r="G17" s="22">
        <f t="shared" si="2"/>
        <v>200.16</v>
      </c>
      <c r="H17" s="22">
        <f t="shared" si="2"/>
        <v>1590.1599999999999</v>
      </c>
      <c r="I17" s="22">
        <f t="shared" si="2"/>
        <v>1857.04</v>
      </c>
      <c r="J17" s="22">
        <f t="shared" si="2"/>
        <v>1973.8</v>
      </c>
      <c r="K17" s="22">
        <f t="shared" si="2"/>
        <v>1039.72</v>
      </c>
      <c r="L17" s="22">
        <f t="shared" si="2"/>
        <v>0</v>
      </c>
      <c r="M17" s="22">
        <f t="shared" si="2"/>
        <v>1212.08</v>
      </c>
      <c r="N17" s="22">
        <f t="shared" si="2"/>
        <v>611.59999999999991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10185.92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162</v>
      </c>
      <c r="D22" s="20">
        <f t="shared" si="5"/>
        <v>0</v>
      </c>
      <c r="E22" s="20">
        <f t="shared" si="5"/>
        <v>29</v>
      </c>
      <c r="F22" s="20">
        <f t="shared" si="5"/>
        <v>23</v>
      </c>
      <c r="G22" s="20">
        <f t="shared" si="5"/>
        <v>36</v>
      </c>
      <c r="H22" s="20">
        <f t="shared" si="5"/>
        <v>286</v>
      </c>
      <c r="I22" s="20">
        <f t="shared" si="5"/>
        <v>334</v>
      </c>
      <c r="J22" s="20">
        <f t="shared" si="5"/>
        <v>355</v>
      </c>
      <c r="K22" s="20">
        <f t="shared" si="5"/>
        <v>187</v>
      </c>
      <c r="L22" s="20">
        <f t="shared" si="5"/>
        <v>0</v>
      </c>
      <c r="M22" s="20">
        <f t="shared" si="5"/>
        <v>218</v>
      </c>
      <c r="N22" s="20">
        <f t="shared" si="5"/>
        <v>110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1832</v>
      </c>
    </row>
    <row r="23" spans="1:36" s="47" customFormat="1" x14ac:dyDescent="0.25">
      <c r="A23" s="48" t="s">
        <v>26</v>
      </c>
      <c r="B23" s="19">
        <f>+B17+B19+B21</f>
        <v>511.52</v>
      </c>
      <c r="C23" s="19">
        <f t="shared" si="5"/>
        <v>900.71999999999991</v>
      </c>
      <c r="D23" s="19">
        <f t="shared" si="5"/>
        <v>0</v>
      </c>
      <c r="E23" s="19">
        <f t="shared" si="5"/>
        <v>161.23999999999998</v>
      </c>
      <c r="F23" s="19">
        <f t="shared" si="5"/>
        <v>127.88</v>
      </c>
      <c r="G23" s="19">
        <f t="shared" si="5"/>
        <v>200.16</v>
      </c>
      <c r="H23" s="19">
        <f t="shared" si="5"/>
        <v>1590.1599999999999</v>
      </c>
      <c r="I23" s="19">
        <f t="shared" si="5"/>
        <v>1857.04</v>
      </c>
      <c r="J23" s="19">
        <f t="shared" si="5"/>
        <v>1973.8</v>
      </c>
      <c r="K23" s="19">
        <f t="shared" si="5"/>
        <v>1039.72</v>
      </c>
      <c r="L23" s="19">
        <f t="shared" si="5"/>
        <v>0</v>
      </c>
      <c r="M23" s="19">
        <f t="shared" si="5"/>
        <v>1212.08</v>
      </c>
      <c r="N23" s="19">
        <f t="shared" si="5"/>
        <v>611.59999999999991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10185.92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10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58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10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58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14.74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14.74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81.954399999999993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81.954399999999993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14.74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14.74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81.954399999999993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81.954399999999993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9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50.04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9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50.04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946.76</v>
      </c>
      <c r="C49" s="44">
        <v>1273.27</v>
      </c>
      <c r="D49" s="44">
        <v>0</v>
      </c>
      <c r="E49" s="44">
        <v>0</v>
      </c>
      <c r="F49" s="44">
        <v>690.32</v>
      </c>
      <c r="G49" s="44">
        <v>549.32000000000005</v>
      </c>
      <c r="H49" s="44">
        <v>66.8</v>
      </c>
      <c r="I49" s="44">
        <v>836.08</v>
      </c>
      <c r="J49" s="44">
        <v>1553.63</v>
      </c>
      <c r="K49" s="44"/>
      <c r="L49" s="44">
        <v>1232.6199999999999</v>
      </c>
      <c r="M49" s="45">
        <v>814.02</v>
      </c>
      <c r="N49" s="45">
        <v>621.91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8584.73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5.38</v>
      </c>
      <c r="D52" s="44"/>
      <c r="E52" s="44">
        <v>191.83</v>
      </c>
      <c r="F52" s="44"/>
      <c r="G52" s="44"/>
      <c r="H52" s="44">
        <v>872.72</v>
      </c>
      <c r="I52" s="44">
        <v>56.21</v>
      </c>
      <c r="J52" s="44"/>
      <c r="K52" s="44">
        <v>1517.1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2643.24</v>
      </c>
    </row>
    <row r="53" spans="1:34" x14ac:dyDescent="0.25">
      <c r="A53" s="17" t="s">
        <v>18</v>
      </c>
      <c r="B53" s="44">
        <v>187.82</v>
      </c>
      <c r="C53" s="44">
        <v>138.75</v>
      </c>
      <c r="D53" s="44">
        <v>0</v>
      </c>
      <c r="E53" s="44">
        <v>31.35</v>
      </c>
      <c r="F53" s="44">
        <v>0</v>
      </c>
      <c r="G53" s="44">
        <v>65.05</v>
      </c>
      <c r="H53" s="44">
        <v>197.11</v>
      </c>
      <c r="I53" s="44">
        <v>219.37</v>
      </c>
      <c r="J53" s="44">
        <v>164.95</v>
      </c>
      <c r="K53" s="44">
        <v>446.93</v>
      </c>
      <c r="L53" s="44"/>
      <c r="M53" s="45"/>
      <c r="N53" s="45">
        <v>241.52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1692.8500000000001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78.5</v>
      </c>
      <c r="G54" s="44"/>
      <c r="H54" s="44"/>
      <c r="I54" s="44"/>
      <c r="J54" s="44"/>
      <c r="K54" s="44"/>
      <c r="L54" s="44">
        <v>50.11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128.61000000000001</v>
      </c>
    </row>
    <row r="55" spans="1:34" x14ac:dyDescent="0.25">
      <c r="A55" s="17" t="s">
        <v>52</v>
      </c>
      <c r="B55" s="44">
        <v>42.89</v>
      </c>
      <c r="C55" s="44">
        <v>73.290000000000006</v>
      </c>
      <c r="D55" s="44">
        <v>0</v>
      </c>
      <c r="E55" s="44">
        <v>0</v>
      </c>
      <c r="F55" s="44">
        <v>6.12</v>
      </c>
      <c r="G55" s="44">
        <v>16.7</v>
      </c>
      <c r="H55" s="44"/>
      <c r="I55" s="44">
        <v>67.78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206.78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47.04</v>
      </c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47.04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>
        <v>119.01</v>
      </c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119.01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1747.49</v>
      </c>
      <c r="C64" s="53">
        <f t="shared" ref="C64:AG64" si="21">+C15+C23+C31+C39+C47+C48+C49+C50+C51+C52+C53+C54+C55+C56+C57+C58+C59+C60+C61+C62+C63</f>
        <v>2497.9499999999998</v>
      </c>
      <c r="D64" s="53">
        <f t="shared" si="21"/>
        <v>5</v>
      </c>
      <c r="E64" s="53">
        <f t="shared" si="21"/>
        <v>536.43000000000006</v>
      </c>
      <c r="F64" s="53">
        <f t="shared" si="21"/>
        <v>1007.82</v>
      </c>
      <c r="G64" s="53">
        <f t="shared" si="21"/>
        <v>867.73</v>
      </c>
      <c r="H64" s="53">
        <f t="shared" si="21"/>
        <v>2866.2444</v>
      </c>
      <c r="I64" s="53">
        <f t="shared" si="21"/>
        <v>3481.52</v>
      </c>
      <c r="J64" s="53">
        <f t="shared" si="21"/>
        <v>4015.88</v>
      </c>
      <c r="K64" s="53">
        <f t="shared" si="21"/>
        <v>3350.7499999999995</v>
      </c>
      <c r="L64" s="53">
        <f t="shared" si="21"/>
        <v>1610.7299999999998</v>
      </c>
      <c r="M64" s="53">
        <f t="shared" si="21"/>
        <v>2104.6</v>
      </c>
      <c r="N64" s="53">
        <f t="shared" si="21"/>
        <v>1595.5299999999997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25687.674399999996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1738.76</v>
      </c>
      <c r="C67" s="57">
        <f t="shared" ref="C67:L67" si="23">C12</f>
        <v>2490.88</v>
      </c>
      <c r="D67" s="57">
        <f t="shared" si="23"/>
        <v>4.84</v>
      </c>
      <c r="E67" s="57">
        <f t="shared" si="23"/>
        <v>530.96</v>
      </c>
      <c r="F67" s="57">
        <f t="shared" si="23"/>
        <v>999.01</v>
      </c>
      <c r="G67" s="57">
        <f t="shared" si="23"/>
        <v>866.42</v>
      </c>
      <c r="H67" s="57">
        <f t="shared" si="23"/>
        <v>2862.06</v>
      </c>
      <c r="I67" s="57">
        <f t="shared" si="23"/>
        <v>3476.62</v>
      </c>
      <c r="J67" s="57">
        <f t="shared" si="23"/>
        <v>4011.49</v>
      </c>
      <c r="K67" s="57">
        <f t="shared" si="23"/>
        <v>3354.76</v>
      </c>
      <c r="L67" s="57">
        <f t="shared" si="23"/>
        <v>1612.24</v>
      </c>
      <c r="M67" s="57">
        <f t="shared" si="22"/>
        <v>2094.85</v>
      </c>
      <c r="N67" s="57">
        <f t="shared" si="22"/>
        <v>1594.79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25637.680000000004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1738.76</v>
      </c>
      <c r="C69" s="59">
        <f t="shared" ref="C69:AG69" si="25">+C67+C68</f>
        <v>2490.88</v>
      </c>
      <c r="D69" s="59">
        <f t="shared" si="25"/>
        <v>4.84</v>
      </c>
      <c r="E69" s="59">
        <f t="shared" si="25"/>
        <v>530.96</v>
      </c>
      <c r="F69" s="59">
        <f t="shared" si="25"/>
        <v>999.01</v>
      </c>
      <c r="G69" s="59">
        <f t="shared" si="25"/>
        <v>866.42</v>
      </c>
      <c r="H69" s="59">
        <f t="shared" si="25"/>
        <v>2862.06</v>
      </c>
      <c r="I69" s="59">
        <f t="shared" si="25"/>
        <v>3476.62</v>
      </c>
      <c r="J69" s="59">
        <f t="shared" si="25"/>
        <v>4011.49</v>
      </c>
      <c r="K69" s="59">
        <f t="shared" si="25"/>
        <v>3354.76</v>
      </c>
      <c r="L69" s="59">
        <f t="shared" si="25"/>
        <v>1612.24</v>
      </c>
      <c r="M69" s="59">
        <f t="shared" si="25"/>
        <v>2094.85</v>
      </c>
      <c r="N69" s="59">
        <f t="shared" si="25"/>
        <v>1594.79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25637.680000000004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8.7300000000000182</v>
      </c>
      <c r="C70" s="57">
        <f t="shared" si="26"/>
        <v>7.069999999999709</v>
      </c>
      <c r="D70" s="57">
        <f t="shared" si="26"/>
        <v>0.16000000000000014</v>
      </c>
      <c r="E70" s="57">
        <f t="shared" si="26"/>
        <v>5.4700000000000273</v>
      </c>
      <c r="F70" s="57">
        <f t="shared" si="26"/>
        <v>8.8100000000000591</v>
      </c>
      <c r="G70" s="57">
        <f t="shared" si="26"/>
        <v>1.3100000000000591</v>
      </c>
      <c r="H70" s="57">
        <f t="shared" si="26"/>
        <v>4.184400000000096</v>
      </c>
      <c r="I70" s="57">
        <f t="shared" si="26"/>
        <v>4.9000000000000909</v>
      </c>
      <c r="J70" s="57">
        <f t="shared" si="26"/>
        <v>4.3900000000003274</v>
      </c>
      <c r="K70" s="57">
        <f t="shared" si="26"/>
        <v>-4.010000000000673</v>
      </c>
      <c r="L70" s="57">
        <f t="shared" si="26"/>
        <v>-1.5100000000002183</v>
      </c>
      <c r="M70" s="57">
        <f t="shared" si="26"/>
        <v>9.75</v>
      </c>
      <c r="N70" s="57">
        <f t="shared" si="26"/>
        <v>0.73999999999978172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49.994399999999274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124</v>
      </c>
      <c r="G71" s="14"/>
      <c r="H71" s="14"/>
      <c r="I71" s="14"/>
      <c r="J71" s="14" t="s">
        <v>125</v>
      </c>
      <c r="K71" s="14" t="s">
        <v>126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78">
        <v>44746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5.56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1274.67</v>
      </c>
      <c r="C12" s="26">
        <v>2123.54</v>
      </c>
      <c r="D12" s="26">
        <v>2088.71</v>
      </c>
      <c r="E12" s="26">
        <v>229.8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5716.72</v>
      </c>
      <c r="AI12" s="26">
        <v>5649.97</v>
      </c>
      <c r="AJ12" s="69">
        <f>+AI12-AH12</f>
        <v>-66.75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104</v>
      </c>
      <c r="C15" s="23">
        <v>19</v>
      </c>
      <c r="D15" s="23"/>
      <c r="E15" s="23">
        <v>42.5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165.5</v>
      </c>
    </row>
    <row r="16" spans="1:36" s="32" customFormat="1" x14ac:dyDescent="0.25">
      <c r="A16" s="30" t="s">
        <v>20</v>
      </c>
      <c r="B16" s="31">
        <v>90</v>
      </c>
      <c r="C16" s="31">
        <v>182</v>
      </c>
      <c r="D16" s="31">
        <v>160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432</v>
      </c>
      <c r="AJ16" s="70"/>
    </row>
    <row r="17" spans="1:36" s="47" customFormat="1" x14ac:dyDescent="0.25">
      <c r="A17" s="46" t="s">
        <v>27</v>
      </c>
      <c r="B17" s="22">
        <f>B16*$B$8</f>
        <v>500.4</v>
      </c>
      <c r="C17" s="22">
        <f>C16*$B$8</f>
        <v>1011.92</v>
      </c>
      <c r="D17" s="22">
        <f t="shared" ref="D17:AG17" si="2">D16*$B$8</f>
        <v>889.59999999999991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2401.92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182</v>
      </c>
      <c r="D22" s="20">
        <f t="shared" si="5"/>
        <v>160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432</v>
      </c>
    </row>
    <row r="23" spans="1:36" s="47" customFormat="1" x14ac:dyDescent="0.25">
      <c r="A23" s="48" t="s">
        <v>26</v>
      </c>
      <c r="B23" s="19">
        <f>+B17+B19+B21</f>
        <v>500.4</v>
      </c>
      <c r="C23" s="19">
        <f t="shared" si="5"/>
        <v>1011.92</v>
      </c>
      <c r="D23" s="19">
        <f t="shared" si="5"/>
        <v>889.59999999999991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2401.92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16.899999999999999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16.899999999999999</v>
      </c>
    </row>
    <row r="41" spans="1:34" s="47" customFormat="1" x14ac:dyDescent="0.25">
      <c r="A41" s="46" t="s">
        <v>44</v>
      </c>
      <c r="B41" s="22">
        <f>B40*$B$8</f>
        <v>93.963999999999984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93.963999999999984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16.899999999999999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16.899999999999999</v>
      </c>
    </row>
    <row r="47" spans="1:34" s="47" customFormat="1" x14ac:dyDescent="0.25">
      <c r="A47" s="48" t="s">
        <v>48</v>
      </c>
      <c r="B47" s="19">
        <f>+B41+B43+B45</f>
        <v>93.963999999999984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93.963999999999984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487.71</v>
      </c>
      <c r="C49" s="44">
        <v>824.74</v>
      </c>
      <c r="D49" s="44">
        <v>1166.44</v>
      </c>
      <c r="E49" s="44">
        <v>151.27000000000001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2630.1600000000003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92.72</v>
      </c>
      <c r="C53" s="44">
        <v>140.49</v>
      </c>
      <c r="D53" s="44">
        <v>86.35</v>
      </c>
      <c r="E53" s="44">
        <v>35.74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355.3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132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1278.7939999999999</v>
      </c>
      <c r="C64" s="53">
        <f t="shared" ref="C64:AG64" si="21">+C15+C23+C31+C39+C47+C48+C49+C50+C51+C52+C53+C54+C55+C56+C57+C58+C59+C60+C61+C62+C63</f>
        <v>2128.15</v>
      </c>
      <c r="D64" s="53">
        <f t="shared" si="21"/>
        <v>2142.39</v>
      </c>
      <c r="E64" s="53">
        <f t="shared" si="21"/>
        <v>229.51000000000002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5778.8440000000001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1274.67</v>
      </c>
      <c r="C67" s="57">
        <f t="shared" ref="C67:L67" si="23">C12</f>
        <v>2123.54</v>
      </c>
      <c r="D67" s="57">
        <f t="shared" si="23"/>
        <v>2088.71</v>
      </c>
      <c r="E67" s="57">
        <f t="shared" si="23"/>
        <v>229.8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5716.72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1274.67</v>
      </c>
      <c r="C69" s="59">
        <f t="shared" ref="C69:AG69" si="25">+C67+C68</f>
        <v>2123.54</v>
      </c>
      <c r="D69" s="59">
        <f t="shared" si="25"/>
        <v>2088.71</v>
      </c>
      <c r="E69" s="59">
        <f t="shared" si="25"/>
        <v>229.8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5716.72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4.1239999999997963</v>
      </c>
      <c r="C70" s="57">
        <f t="shared" si="26"/>
        <v>4.6100000000001273</v>
      </c>
      <c r="D70" s="57">
        <f t="shared" si="26"/>
        <v>53.679999999999836</v>
      </c>
      <c r="E70" s="57">
        <f t="shared" si="26"/>
        <v>-0.28999999999999204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62.123999999999768</v>
      </c>
    </row>
    <row r="71" spans="1:34" ht="95.25" customHeight="1" x14ac:dyDescent="0.25">
      <c r="A71" s="77" t="s">
        <v>96</v>
      </c>
      <c r="B71" s="14"/>
      <c r="C71" s="14" t="s">
        <v>133</v>
      </c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R57" sqref="AR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5404.59</v>
      </c>
      <c r="C12" s="26">
        <v>4770.6499999999996</v>
      </c>
      <c r="D12" s="26">
        <v>231.52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10406.76</v>
      </c>
      <c r="AI12" s="26">
        <v>10312.42</v>
      </c>
      <c r="AJ12" s="69">
        <f>+AI12-AH12</f>
        <v>-94.340000000000146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844</v>
      </c>
      <c r="C15" s="23">
        <v>361</v>
      </c>
      <c r="D15" s="23">
        <v>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1211</v>
      </c>
    </row>
    <row r="16" spans="1:36" s="32" customFormat="1" x14ac:dyDescent="0.25">
      <c r="A16" s="30" t="s">
        <v>20</v>
      </c>
      <c r="B16" s="31">
        <v>277</v>
      </c>
      <c r="C16" s="31">
        <v>359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636</v>
      </c>
      <c r="AJ16" s="70"/>
    </row>
    <row r="17" spans="1:36" s="47" customFormat="1" x14ac:dyDescent="0.25">
      <c r="A17" s="46" t="s">
        <v>27</v>
      </c>
      <c r="B17" s="22">
        <f>B16*$B$8</f>
        <v>1540.12</v>
      </c>
      <c r="C17" s="22">
        <f>C16*$B$8</f>
        <v>1996.04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3536.16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277</v>
      </c>
      <c r="C22" s="20">
        <f t="shared" ref="C22:AG23" si="5">+C16+C18+C20</f>
        <v>359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636</v>
      </c>
    </row>
    <row r="23" spans="1:36" s="47" customFormat="1" x14ac:dyDescent="0.25">
      <c r="A23" s="48" t="s">
        <v>26</v>
      </c>
      <c r="B23" s="19">
        <f>+B17+B19+B21</f>
        <v>1540.12</v>
      </c>
      <c r="C23" s="19">
        <f t="shared" si="5"/>
        <v>1996.04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3536.16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49.35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49.35</v>
      </c>
    </row>
    <row r="41" spans="1:34" s="47" customFormat="1" x14ac:dyDescent="0.25">
      <c r="A41" s="46" t="s">
        <v>44</v>
      </c>
      <c r="B41" s="22">
        <f>B40*$B$8</f>
        <v>274.38599999999997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274.38599999999997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49.35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49.35</v>
      </c>
    </row>
    <row r="47" spans="1:34" s="47" customFormat="1" x14ac:dyDescent="0.25">
      <c r="A47" s="48" t="s">
        <v>48</v>
      </c>
      <c r="B47" s="19">
        <f>+B41+B43+B45</f>
        <v>274.38599999999997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274.38599999999997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1931.47</v>
      </c>
      <c r="C49" s="44">
        <v>1728.7</v>
      </c>
      <c r="D49" s="44">
        <v>167.87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3828.04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819.08</v>
      </c>
      <c r="C53" s="44">
        <v>613.37</v>
      </c>
      <c r="D53" s="44">
        <v>58.03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1490.48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73.83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5409.0559999999996</v>
      </c>
      <c r="C64" s="53">
        <f t="shared" ref="C64:AG64" si="21">+C15+C23+C31+C39+C47+C48+C49+C50+C51+C52+C53+C54+C55+C56+C57+C58+C59+C60+C61+C62+C63</f>
        <v>4772.9399999999996</v>
      </c>
      <c r="D64" s="53">
        <f t="shared" si="21"/>
        <v>231.9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10413.895999999999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5404.59</v>
      </c>
      <c r="C67" s="57">
        <f t="shared" ref="C67:L67" si="23">C12</f>
        <v>4770.6499999999996</v>
      </c>
      <c r="D67" s="57">
        <f t="shared" si="23"/>
        <v>231.52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10406.76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5404.59</v>
      </c>
      <c r="C69" s="59">
        <f t="shared" ref="C69:AG69" si="25">+C67+C68</f>
        <v>4770.6499999999996</v>
      </c>
      <c r="D69" s="59">
        <f t="shared" si="25"/>
        <v>231.52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10406.76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4.4659999999994398</v>
      </c>
      <c r="C70" s="57">
        <f t="shared" si="26"/>
        <v>2.2899999999999636</v>
      </c>
      <c r="D70" s="57">
        <f t="shared" si="26"/>
        <v>0.37999999999999545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7.1359999999993988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594.6</v>
      </c>
      <c r="C12" s="26">
        <v>1053.3800000000001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1647.98</v>
      </c>
      <c r="AI12" s="26">
        <v>1635.22</v>
      </c>
      <c r="AJ12" s="69">
        <f>+AI12-AH12</f>
        <v>-12.759999999999991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31.5</v>
      </c>
      <c r="C15" s="23">
        <v>51.5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</v>
      </c>
    </row>
    <row r="16" spans="1:36" s="32" customFormat="1" x14ac:dyDescent="0.25">
      <c r="A16" s="30" t="s">
        <v>20</v>
      </c>
      <c r="B16" s="31">
        <v>44</v>
      </c>
      <c r="C16" s="31">
        <v>45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244.64</v>
      </c>
      <c r="C17" s="22">
        <f>C16*$B$8</f>
        <v>250.2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494.84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</v>
      </c>
      <c r="C22" s="20">
        <f t="shared" ref="C22:AG23" si="5">+C16+C18+C20</f>
        <v>45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</v>
      </c>
    </row>
    <row r="23" spans="1:36" s="47" customFormat="1" x14ac:dyDescent="0.25">
      <c r="A23" s="48" t="s">
        <v>26</v>
      </c>
      <c r="B23" s="19">
        <f>+B17+B19+B21</f>
        <v>244.64</v>
      </c>
      <c r="C23" s="19">
        <f t="shared" si="5"/>
        <v>250.2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494.84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309.29000000000002</v>
      </c>
      <c r="C49" s="44">
        <v>678.5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987.79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10.85</v>
      </c>
      <c r="C53" s="44">
        <v>42.69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53.54</v>
      </c>
    </row>
    <row r="54" spans="1:34" x14ac:dyDescent="0.25">
      <c r="A54" s="17" t="s">
        <v>114</v>
      </c>
      <c r="B54" s="44"/>
      <c r="C54" s="44">
        <v>9.56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9.56</v>
      </c>
    </row>
    <row r="55" spans="1:34" x14ac:dyDescent="0.25">
      <c r="A55" s="17" t="s">
        <v>52</v>
      </c>
      <c r="B55" s="44"/>
      <c r="C55" s="44">
        <v>22.63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596.28000000000009</v>
      </c>
      <c r="C64" s="53">
        <f t="shared" ref="C64:AG64" si="21">+C15+C23+C31+C39+C47+C48+C49+C50+C51+C52+C53+C54+C55+C56+C57+C58+C59+C60+C61+C62+C63</f>
        <v>1055.0800000000002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1651.3600000000001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594.6</v>
      </c>
      <c r="C67" s="57">
        <f t="shared" ref="C67:L67" si="23">C12</f>
        <v>1053.3800000000001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1647.98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594.6</v>
      </c>
      <c r="C69" s="59">
        <f t="shared" ref="C69:AG69" si="25">+C67+C68</f>
        <v>1053.3800000000001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1647.98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1.6800000000000637</v>
      </c>
      <c r="C70" s="57">
        <f t="shared" si="26"/>
        <v>1.7000000000000455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3.3800000000001091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D76" sqref="D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373.96</v>
      </c>
      <c r="C12" s="26">
        <v>2042.77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2416.73</v>
      </c>
      <c r="AI12" s="26"/>
      <c r="AJ12" s="69">
        <f>+AI12-AH12</f>
        <v>-2416.73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32</v>
      </c>
      <c r="C16" s="31">
        <v>257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289</v>
      </c>
      <c r="AJ16" s="70"/>
    </row>
    <row r="17" spans="1:36" s="47" customFormat="1" x14ac:dyDescent="0.25">
      <c r="A17" s="46" t="s">
        <v>27</v>
      </c>
      <c r="B17" s="22">
        <f>B16*$B$8</f>
        <v>177.92</v>
      </c>
      <c r="C17" s="22">
        <f>C16*$B$8</f>
        <v>1428.9199999999998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1606.84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</v>
      </c>
      <c r="C22" s="20">
        <f t="shared" ref="C22:AG23" si="5">+C16+C18+C20</f>
        <v>257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289</v>
      </c>
    </row>
    <row r="23" spans="1:36" s="47" customFormat="1" x14ac:dyDescent="0.25">
      <c r="A23" s="48" t="s">
        <v>26</v>
      </c>
      <c r="B23" s="19">
        <f>+B17+B19+B21</f>
        <v>177.92</v>
      </c>
      <c r="C23" s="19">
        <f t="shared" si="5"/>
        <v>1428.9199999999998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1606.84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61.16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61.16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61.16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61.16</v>
      </c>
    </row>
    <row r="40" spans="1:34" x14ac:dyDescent="0.25">
      <c r="A40" s="13" t="s">
        <v>43</v>
      </c>
      <c r="B40" s="36"/>
      <c r="C40" s="36">
        <v>20.92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20.92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116.3152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116.3152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20.92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116.3152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116.3152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217.51</v>
      </c>
      <c r="C49" s="44">
        <v>461.34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678.84999999999991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30.46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395.42999999999995</v>
      </c>
      <c r="C64" s="53">
        <f t="shared" ref="C64:AG64" si="21">+C15+C23+C31+C39+C47+C48+C49+C50+C51+C52+C53+C54+C55+C56+C57+C58+C59+C60+C61+C62+C63</f>
        <v>2098.1952000000001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2493.6251999999999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373.96</v>
      </c>
      <c r="C67" s="57">
        <f t="shared" ref="C67:L67" si="23">C12</f>
        <v>2042.77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2416.73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373.96</v>
      </c>
      <c r="C69" s="59">
        <f t="shared" ref="C69:AG69" si="25">+C67+C68</f>
        <v>2042.77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2416.73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21.46999999999997</v>
      </c>
      <c r="C70" s="57">
        <f t="shared" si="26"/>
        <v>55.425200000000132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76.895200000000102</v>
      </c>
    </row>
    <row r="71" spans="1:34" ht="96" customHeight="1" x14ac:dyDescent="0.25">
      <c r="A71" s="77" t="s">
        <v>96</v>
      </c>
      <c r="B71" s="14" t="s">
        <v>128</v>
      </c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130</v>
      </c>
      <c r="AH72" s="47"/>
    </row>
    <row r="73" spans="1:34" x14ac:dyDescent="0.25">
      <c r="C73" s="12" t="s">
        <v>131</v>
      </c>
      <c r="AH73" s="47"/>
    </row>
    <row r="74" spans="1:34" x14ac:dyDescent="0.25">
      <c r="C74" s="12" t="s">
        <v>132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Hoja2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2022-07-07T12:14:26Z</dcterms:modified>
</cp:coreProperties>
</file>